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drawings/drawing5.xml" ContentType="application/vnd.openxmlformats-officedocument.drawing+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mdelgado\OneDrive - ASSA\escritorio\COTIZADORES 2017 LINEAS\INCENDIO\"/>
    </mc:Choice>
  </mc:AlternateContent>
  <workbookProtection workbookPassword="CAF3" lockStructure="1"/>
  <bookViews>
    <workbookView xWindow="90" yWindow="240" windowWidth="9420" windowHeight="4820" tabRatio="639" activeTab="1"/>
  </bookViews>
  <sheets>
    <sheet name="POLITICAS DE COTIZACION" sheetId="14" r:id="rId1"/>
    <sheet name="INGRESO DE DATOS" sheetId="4" r:id="rId2"/>
    <sheet name="COTIZACION CLIENTE" sheetId="8" r:id="rId3"/>
    <sheet name="PROVI-CANTONES" sheetId="15" state="hidden" r:id="rId4"/>
    <sheet name="DISTRITOS" sheetId="16" state="hidden" r:id="rId5"/>
    <sheet name="INFO CLIENTE" sheetId="20" r:id="rId6"/>
    <sheet name="SOLICITUD INDIVIDUAL" sheetId="17" r:id="rId7"/>
    <sheet name="COLECTIVO" sheetId="19" state="hidden" r:id="rId8"/>
  </sheets>
  <definedNames>
    <definedName name="Abangares">DISTRITOS!$BH$3:$BH$6</definedName>
    <definedName name="Acosta">DISTRITOS!$L$3:$L$7</definedName>
    <definedName name="Aguirre">DISTRITOS!$BR$3:$BR$5</definedName>
    <definedName name="Alajuela">'PROVI-CANTONES'!$B$2:$B$16</definedName>
    <definedName name="Alajuela.">DISTRITOS!$U$3:$U$16</definedName>
    <definedName name="Alajuelita">DISTRITOS!$J$3:$J$7</definedName>
    <definedName name="Alvarado">DISTRITOS!$AO$3:$AO$5</definedName>
    <definedName name="_xlnm.Print_Area" localSheetId="7">COLECTIVO!$A$1:$AU$150</definedName>
    <definedName name="_xlnm.Print_Area" localSheetId="2">'COTIZACION CLIENTE'!$A$1:$F$92</definedName>
    <definedName name="_xlnm.Print_Area" localSheetId="1">'INGRESO DE DATOS'!$A$1:$G$32</definedName>
    <definedName name="_xlnm.Print_Area" localSheetId="0">'POLITICAS DE COTIZACION'!$A$1:$C$48</definedName>
    <definedName name="_xlnm.Print_Area" localSheetId="6">'SOLICITUD INDIVIDUAL'!$A$1:$AT$169</definedName>
    <definedName name="Aserrí">DISTRITOS!$F$3:$F$9</definedName>
    <definedName name="Atenas">DISTRITOS!$Y$3:$Y$10</definedName>
    <definedName name="Bagaces">DISTRITOS!$BE$3:$BE$6</definedName>
    <definedName name="Barva">DISTRITOS!$AS$3:$AS$8</definedName>
    <definedName name="Belén">DISTRITOS!$AX$3:$AX$5</definedName>
    <definedName name="Buenos_Aires">DISTRITOS!$BO$3:$BO$11</definedName>
    <definedName name="Cañas">DISTRITOS!$BG$3:$BG$7</definedName>
    <definedName name="Carrillo">DISTRITOS!$BF$3:$BF$6</definedName>
    <definedName name="Cartago">'PROVI-CANTONES'!$C$2:$C$9</definedName>
    <definedName name="Cartago.">DISTRITOS!$AJ$3:$AJ$13</definedName>
    <definedName name="Corredores">DISTRITOS!$BV$3:$BV$6</definedName>
    <definedName name="Coto_Brus">DISTRITOS!$BT$3:$BT$7</definedName>
    <definedName name="Curridabat">DISTRITOS!$R$3:$R$6</definedName>
    <definedName name="Desamparados">DISTRITOS!$C$3:$C$15</definedName>
    <definedName name="Dota">DISTRITOS!$Q$3:$Q$5</definedName>
    <definedName name="El_Guarco">DISTRITOS!$AQ$3:$AQ$6</definedName>
    <definedName name="Escazú">DISTRITOS!$B$3:$B$5</definedName>
    <definedName name="Esparza">DISTRITOS!$BN$3:$BN$7</definedName>
    <definedName name="Flores">DISTRITOS!$AY$3:$AY$5</definedName>
    <definedName name="Garabito">DISTRITOS!$BW$3:$BW$4</definedName>
    <definedName name="Goicoechea">DISTRITOS!$H$3:$H$9</definedName>
    <definedName name="Golfito">DISTRITOS!$BS$3:$BS$6</definedName>
    <definedName name="Grecia">DISTRITOS!$W$3:$W$10</definedName>
    <definedName name="Guácimo">DISTRITOS!$CC$3:$CC$7</definedName>
    <definedName name="Guanacaste">'PROVI-CANTONES'!$E$2:$E$12</definedName>
    <definedName name="Guatuso">DISTRITOS!$AI$3:$AI$6</definedName>
    <definedName name="Heredia">'PROVI-CANTONES'!$D$2:$D$11</definedName>
    <definedName name="Heredia.">DISTRITOS!$AR$3:$AR$7</definedName>
    <definedName name="Hojancha">DISTRITOS!$BL$3:$BL$6</definedName>
    <definedName name="Jiménez">DISTRITOS!$AM$3:$AM$5</definedName>
    <definedName name="La_Cruz">DISTRITOS!$BK$3:$BK$6</definedName>
    <definedName name="La_Unión">DISTRITOS!$AL$3:$AL$10</definedName>
    <definedName name="León_Cortés">DISTRITOS!$T$3:$T$8</definedName>
    <definedName name="Liberia">DISTRITOS!$BB$3:$BB$14</definedName>
    <definedName name="Limón">'PROVI-CANTONES'!$G$2:$G$7</definedName>
    <definedName name="Limón.">DISTRITOS!$BX$3:$BX$6</definedName>
    <definedName name="Los_Chiles">DISTRITOS!$AH$3:$AH$6</definedName>
    <definedName name="Matina">DISTRITOS!$CB$3:$CB$5</definedName>
    <definedName name="Montes_de_Oca">DISTRITOS!$O$3:$O$6</definedName>
    <definedName name="Montes_de_Oro">DISTRITOS!$BP$3:$BP$5</definedName>
    <definedName name="Mora">DISTRITOS!$G$3:$G$7</definedName>
    <definedName name="Moravia">DISTRITOS!$N$3:$N$5</definedName>
    <definedName name="Nandayure">DISTRITOS!$BJ$3:$BJ$8</definedName>
    <definedName name="Naranjo">DISTRITOS!$Z$3:$Z$10</definedName>
    <definedName name="Nicoya">DISTRITOS!$BC$3:$BC$9</definedName>
    <definedName name="Oreamuno">DISTRITOS!$AP$3:$AP$7</definedName>
    <definedName name="Orotina">DISTRITOS!$AC$3:$AC$7</definedName>
    <definedName name="osa">DISTRITOS!$BQ$3:$BQ$7</definedName>
    <definedName name="Palmares">DISTRITOS!$AA$3:$AA$9</definedName>
    <definedName name="Paraíso">DISTRITOS!$AK$3:$AK$7</definedName>
    <definedName name="Parrita">DISTRITOS!$BU$3</definedName>
    <definedName name="Pérez_Zeledón">DISTRITOS!$S$3:$S$13</definedName>
    <definedName name="Poás">DISTRITOS!$AB$3:$AB$7</definedName>
    <definedName name="Pococí">DISTRITOS!$BY$3:$BY$8</definedName>
    <definedName name="Puntarenas">'PROVI-CANTONES'!$F$2:$F$12</definedName>
    <definedName name="Puntarenas.">DISTRITOS!$BM$3:$BM$18</definedName>
    <definedName name="Puriscal">DISTRITOS!$D$3:$D$11</definedName>
    <definedName name="San_Carlos">DISTRITOS!$AD$3:$AD$15</definedName>
    <definedName name="San_Isidro">DISTRITOS!$AW$3:$AW$6</definedName>
    <definedName name="San_José">'PROVI-CANTONES'!$A$2:$A$21</definedName>
    <definedName name="San_José.">DISTRITOS!$A$3:$A$13</definedName>
    <definedName name="San_Mateo">DISTRITOS!$X$3:$X$5</definedName>
    <definedName name="San_Pablo">DISTRITOS!$AZ$3:$AZ$4</definedName>
    <definedName name="San_Rafael">DISTRITOS!$AV$3:$AV$7</definedName>
    <definedName name="San_Ramón">DISTRITOS!$V$3:$V$15</definedName>
    <definedName name="Santa_Ana">DISTRITOS!$I$3:$I$8</definedName>
    <definedName name="Santa_Bárbara">DISTRITOS!$AU$3:$AU$8</definedName>
    <definedName name="Santa_Cruz">DISTRITOS!$BD$3:$BD$11</definedName>
    <definedName name="Santo_Domingo">DISTRITOS!$AT$3:$AT$16</definedName>
    <definedName name="Sarapiquí">DISTRITOS!$BA$3:$BA$7</definedName>
    <definedName name="Siquirres">DISTRITOS!$BZ$3:$BZ$8</definedName>
    <definedName name="Talamanca">DISTRITOS!$CA$3:$CA$6</definedName>
    <definedName name="Tarrazú">DISTRITOS!$E$3:$E$5</definedName>
    <definedName name="Tibás">DISTRITOS!$M$3:$M$7</definedName>
    <definedName name="Tilarán">DISTRITOS!$BI$3:$BI$9</definedName>
    <definedName name="Turrialba">DISTRITOS!$AN$3:$AN$14</definedName>
    <definedName name="Turrubares">DISTRITOS!$P$3:$P$7</definedName>
    <definedName name="Upala">DISTRITOS!$AG$3:$AG$9</definedName>
    <definedName name="Valverde_Vega">DISTRITOS!$AF$3:$AF$7</definedName>
    <definedName name="Vásquez_de_Coronado">DISTRITOS!$K$3:$K$7</definedName>
    <definedName name="Zarcero">DISTRITOS!$AE$3:$AE$9</definedName>
  </definedNames>
  <calcPr calcId="162913"/>
</workbook>
</file>

<file path=xl/calcChain.xml><?xml version="1.0" encoding="utf-8"?>
<calcChain xmlns="http://schemas.openxmlformats.org/spreadsheetml/2006/main">
  <c r="T136" i="19" l="1"/>
  <c r="I155" i="17"/>
  <c r="G16" i="19"/>
  <c r="D47" i="19"/>
  <c r="AK47" i="19"/>
  <c r="F46" i="19"/>
  <c r="AH45" i="19"/>
  <c r="S45" i="19"/>
  <c r="D45" i="19"/>
  <c r="W43" i="19"/>
  <c r="I43" i="19"/>
  <c r="AB42" i="19"/>
  <c r="E42" i="19"/>
  <c r="Z41" i="19"/>
  <c r="E41" i="19"/>
  <c r="AH39" i="19"/>
  <c r="G39" i="19"/>
  <c r="L38" i="19"/>
  <c r="AL30" i="19"/>
  <c r="AK34" i="19"/>
  <c r="G34" i="19"/>
  <c r="X33" i="19"/>
  <c r="E33" i="19"/>
  <c r="Z32" i="19"/>
  <c r="E32" i="19"/>
  <c r="K30" i="19"/>
  <c r="AH29" i="19"/>
  <c r="J29" i="19"/>
  <c r="L28" i="19"/>
  <c r="C24" i="19"/>
  <c r="AL23" i="19"/>
  <c r="F23" i="19"/>
  <c r="AH22" i="19"/>
  <c r="S22" i="19"/>
  <c r="D22" i="19"/>
  <c r="AH20" i="19"/>
  <c r="J20" i="19"/>
  <c r="AG19" i="19"/>
  <c r="K19" i="19"/>
  <c r="AR16" i="19"/>
  <c r="AK16" i="19"/>
  <c r="AF16" i="19"/>
  <c r="AV105" i="19"/>
  <c r="A88" i="19"/>
  <c r="A89" i="19"/>
  <c r="A90" i="19"/>
  <c r="A91" i="19"/>
  <c r="A87" i="19"/>
  <c r="X15" i="19"/>
  <c r="E15" i="19"/>
  <c r="Z14" i="19"/>
  <c r="E14" i="19"/>
  <c r="AL12" i="19"/>
  <c r="G12" i="19"/>
  <c r="AL11" i="19"/>
  <c r="L11" i="19"/>
  <c r="I33" i="8" l="1"/>
  <c r="A127" i="17" l="1"/>
  <c r="A126" i="17"/>
  <c r="A125" i="17"/>
  <c r="A124" i="17"/>
  <c r="A123" i="17"/>
  <c r="AL50" i="17" l="1"/>
  <c r="D51" i="17"/>
  <c r="F50" i="17"/>
  <c r="AH49" i="17"/>
  <c r="S49" i="17"/>
  <c r="D49" i="17"/>
  <c r="I47" i="17"/>
  <c r="X46" i="17"/>
  <c r="E46" i="17"/>
  <c r="Z45" i="17"/>
  <c r="E45" i="17"/>
  <c r="AL43" i="17"/>
  <c r="G43" i="17"/>
  <c r="AL42" i="17"/>
  <c r="L42" i="17"/>
  <c r="AK37" i="17"/>
  <c r="F37" i="17"/>
  <c r="AH36" i="17"/>
  <c r="S36" i="17"/>
  <c r="D36" i="17"/>
  <c r="AR34" i="17"/>
  <c r="AK34" i="17"/>
  <c r="AF34" i="17"/>
  <c r="G34" i="17" l="1"/>
  <c r="X33" i="17"/>
  <c r="E33" i="17"/>
  <c r="Z32" i="17"/>
  <c r="E32" i="17"/>
  <c r="AL30" i="17"/>
  <c r="G30" i="17"/>
  <c r="AL29" i="17"/>
  <c r="L29" i="17"/>
  <c r="D25" i="17"/>
  <c r="AL24" i="17"/>
  <c r="F24" i="17"/>
  <c r="AH23" i="17"/>
  <c r="S23" i="17"/>
  <c r="D23" i="17"/>
  <c r="AH21" i="17"/>
  <c r="J21" i="17"/>
  <c r="AG20" i="17"/>
  <c r="K20" i="17"/>
  <c r="AR17" i="17"/>
  <c r="AK17" i="17"/>
  <c r="AF17" i="17"/>
  <c r="G17" i="17"/>
  <c r="AL13" i="17"/>
  <c r="X16" i="17"/>
  <c r="E16" i="17"/>
  <c r="Z15" i="17"/>
  <c r="E15" i="17"/>
  <c r="G13" i="17"/>
  <c r="AL12" i="17"/>
  <c r="L12" i="17"/>
  <c r="B80" i="4" l="1"/>
  <c r="C29" i="4"/>
  <c r="C28" i="4"/>
  <c r="C27" i="4"/>
  <c r="C26" i="4"/>
  <c r="C25" i="4"/>
  <c r="C24" i="4"/>
  <c r="F10" i="4"/>
  <c r="B74" i="4" l="1"/>
  <c r="B77" i="4"/>
  <c r="B81" i="4"/>
  <c r="C80" i="4" s="1"/>
  <c r="B71" i="4" l="1"/>
  <c r="D29" i="4" s="1"/>
  <c r="B75" i="4"/>
  <c r="J38" i="8" l="1"/>
  <c r="K38" i="8"/>
  <c r="B87" i="4"/>
  <c r="C74" i="4"/>
  <c r="B86" i="4"/>
  <c r="E37" i="8"/>
  <c r="B84" i="8"/>
  <c r="A12" i="14"/>
  <c r="A13" i="14" s="1"/>
  <c r="A14" i="14" s="1"/>
  <c r="A15" i="14" s="1"/>
  <c r="A16" i="14" s="1"/>
  <c r="A17" i="14" s="1"/>
  <c r="A18" i="14" s="1"/>
  <c r="A19" i="14" s="1"/>
  <c r="A22" i="14" s="1"/>
  <c r="F29" i="8"/>
  <c r="D29" i="8"/>
  <c r="C29" i="8"/>
  <c r="C28" i="8"/>
  <c r="C19" i="8"/>
  <c r="F18" i="8"/>
  <c r="C18" i="8"/>
  <c r="F17" i="8"/>
  <c r="C17" i="8"/>
  <c r="C27" i="8"/>
  <c r="C23" i="8"/>
  <c r="C22" i="8"/>
  <c r="F15" i="8"/>
  <c r="D15" i="8"/>
  <c r="C15" i="8"/>
  <c r="C14" i="8"/>
  <c r="C13" i="8"/>
  <c r="C21" i="8"/>
  <c r="C12" i="8"/>
  <c r="E36" i="8"/>
  <c r="E35" i="8"/>
  <c r="E34" i="8"/>
  <c r="E33" i="8"/>
  <c r="E32" i="8"/>
  <c r="U126" i="17" l="1"/>
  <c r="U90" i="19"/>
  <c r="U127" i="17"/>
  <c r="U91" i="19"/>
  <c r="U125" i="17"/>
  <c r="U89" i="19"/>
  <c r="U124" i="17"/>
  <c r="U88" i="19"/>
  <c r="U123" i="17"/>
  <c r="U87" i="19"/>
  <c r="I38" i="8"/>
  <c r="C38" i="8" s="1"/>
  <c r="I59" i="8"/>
  <c r="I61" i="8" s="1"/>
  <c r="E81" i="8"/>
  <c r="E80" i="8"/>
  <c r="B42" i="8"/>
  <c r="E79" i="8"/>
  <c r="B90" i="8"/>
  <c r="B41" i="8"/>
  <c r="B43" i="8"/>
  <c r="D35" i="8"/>
  <c r="D34" i="8"/>
  <c r="D33" i="8"/>
  <c r="D32" i="8"/>
  <c r="AI89" i="19" l="1"/>
  <c r="AN89" i="19" s="1"/>
  <c r="AI90" i="19"/>
  <c r="AN90" i="19" s="1"/>
  <c r="AI91" i="19"/>
  <c r="AN91" i="19" s="1"/>
  <c r="AI88" i="19"/>
  <c r="AN88" i="19" s="1"/>
  <c r="AI87" i="19"/>
  <c r="AN87" i="19" s="1"/>
  <c r="I60" i="8"/>
  <c r="D41" i="8"/>
  <c r="D42" i="8"/>
  <c r="D38" i="8"/>
  <c r="D43" i="8"/>
  <c r="D39" i="8"/>
  <c r="D36" i="8"/>
  <c r="D40" i="8"/>
  <c r="D37" i="8"/>
  <c r="AN104" i="19" l="1"/>
  <c r="F12" i="8"/>
  <c r="AU105" i="19" l="1"/>
  <c r="AN105" i="19" s="1"/>
  <c r="AN106" i="19" s="1"/>
  <c r="AN107" i="19" s="1"/>
  <c r="AN108" i="19" s="1"/>
  <c r="AI127" i="17"/>
  <c r="AN127" i="17" s="1"/>
  <c r="AI123" i="17"/>
  <c r="AN123" i="17" s="1"/>
  <c r="AI126" i="17"/>
  <c r="AN126" i="17" s="1"/>
  <c r="AI125" i="17"/>
  <c r="AN125" i="17" s="1"/>
  <c r="AI124" i="17"/>
  <c r="AN124" i="17" s="1"/>
  <c r="AU134" i="17" l="1"/>
  <c r="AN132" i="17" s="1"/>
  <c r="AV134" i="17"/>
  <c r="E38" i="8"/>
  <c r="E39" i="8" s="1"/>
  <c r="E40" i="8" s="1"/>
  <c r="E42" i="8" s="1"/>
  <c r="AV133" i="17" l="1"/>
  <c r="AU133" i="17"/>
  <c r="AN133" i="17" s="1"/>
  <c r="AN134" i="17" s="1"/>
  <c r="E41" i="8"/>
  <c r="E43" i="8"/>
  <c r="AN135" i="17" l="1"/>
  <c r="AN136" i="17" s="1"/>
</calcChain>
</file>

<file path=xl/sharedStrings.xml><?xml version="1.0" encoding="utf-8"?>
<sst xmlns="http://schemas.openxmlformats.org/spreadsheetml/2006/main" count="1435" uniqueCount="900">
  <si>
    <t xml:space="preserve">         FECHA</t>
  </si>
  <si>
    <t xml:space="preserve"> </t>
  </si>
  <si>
    <t xml:space="preserve">         FECHA:</t>
  </si>
  <si>
    <t>AÑO</t>
  </si>
  <si>
    <t>Datos del Cliente</t>
  </si>
  <si>
    <r>
      <t xml:space="preserve">INSTRUCCIONES: </t>
    </r>
    <r>
      <rPr>
        <sz val="12"/>
        <rFont val="Tahoma"/>
        <family val="2"/>
      </rPr>
      <t xml:space="preserve">  1. SE DEBEN LLENAR LOS CAMPOS MARCADOS EN COLOR</t>
    </r>
  </si>
  <si>
    <t xml:space="preserve">CLIENTE    </t>
  </si>
  <si>
    <t>NUMERO</t>
  </si>
  <si>
    <t>13% IMPUESTO DE VENTAS</t>
  </si>
  <si>
    <t xml:space="preserve">   PRIMA MENSUAL Incluye recargo del 8%</t>
  </si>
  <si>
    <t>ENDOSO PLATINO</t>
  </si>
  <si>
    <t xml:space="preserve">   PRIMA TRIMESTRAL Incluye recargo del 6%</t>
  </si>
  <si>
    <t>ESTA COTIZACION ES VALIDA POR DIEZ DÍAS NATURALES</t>
  </si>
  <si>
    <t>HECHO POR</t>
  </si>
  <si>
    <t>Nombre del Cliente</t>
  </si>
  <si>
    <t>Aceptación de cliente</t>
  </si>
  <si>
    <t>Teléfonos del Cliente</t>
  </si>
  <si>
    <t>Correo electrónico</t>
  </si>
  <si>
    <t>NUMERO:</t>
  </si>
  <si>
    <t xml:space="preserve">Nombre del cliente: </t>
  </si>
  <si>
    <t>Nombre del Corredor o Agente</t>
  </si>
  <si>
    <t>Algunas recomedaciones para la correcta operación de su seguro:</t>
  </si>
  <si>
    <t>0000</t>
  </si>
  <si>
    <t xml:space="preserve">• Reembolso del 100% Deducible (en caso de colisión no culposa del asegurado), Máx. 90 días después de sentencia
• Muerte Accidental del Conductor ¢5.555.000
• Adelanto de Gastos Funerarios ¢835.000.00
• Cobertura para Efectos Personales del Asegurado (no dinero ni valores) ¢55.550.00
• Alquiler de Automóvil en Caso de Colisión o Vuelco  (Conductor  más 23años) Máx. 20días ó ¢330.000.00
• Alquiler de Automóvil en Caso de Robo  (Conductor  más 23años) Máx. 20días ó ¢330.000.00
• No Aplicación de Depreciación en Caso de Pérdida Total de Autos Nuevos
• Descuento en Deducible de Colisión para Mujeres  (N/A estacionado) 50%
</t>
  </si>
  <si>
    <t xml:space="preserve">• Reembolso del 100% Deducible (en caso de colisión no culposa del asegurado), Máx. 90 días después de sentencia
• Muerte Accidental del Conductor ¢8.300.000.00
• Adelanto de Gastos Funerarios ¢ 1.665.000.00
• Cobertura para Efectos Personales del Asegurado (no dinero ni valores) ¢275.000.00
• Alquiler de Automóvil en Caso de Colisión o Vuelco  (Conductor  más 23años) Máx. 30 días ó ¢400.000.00
• Alquiler de Automóvil en Caso de Robo  (Conductor  más 23años) Máx. 30 días ó ¢400.000.00
• Alquiler de Automóvil en Caso de que aplique la cobertura Comprensivo (excepto robo)  (Conductor  más 23años) Máx. 10 días ó ¢140.000.00
• Responsabilidad Civil por uso de Remolque o Trailer hasta por ¢5.550.000.00
• Descuento en Deducible de Colisión para Mujeres  (N/A estacionado) 50%
• No Aplicación de Depreciación en Caso de Pérdida Total de Autos Nuevos
• Descuento en deducible (Cash Back) por no reclamación para caballeros, según condiciones generales.
• Prima preferencial por no accidente (ACCIDENT FORGIVENESS), según condiciones del contrato
</t>
  </si>
  <si>
    <t>Al momento de aceptación de esta propuesta, el Tomador confirma que ha leído y comprendido la Información Previa y las Condiciones Generales, información establecida en la página web: http://www.assanet.cr y demás datos que regula el artículo 12 de la Ley 8956 y artículos 24 y siguientes del Reglamento sobre comercialización de Seguros (Acuerdo SUGESE 03-10).</t>
  </si>
  <si>
    <t>Las Condiciones Generales del Seguro, pueden ser consultadas en nuestro sitio de internet www.assanet.cr</t>
  </si>
  <si>
    <t>PROVINCIA</t>
  </si>
  <si>
    <t>DISTRITO</t>
  </si>
  <si>
    <t>HOJA DE DATOS PARA COTIZACION INCENDIO</t>
  </si>
  <si>
    <t>EDIFICIO</t>
  </si>
  <si>
    <t>MOBILIARIO</t>
  </si>
  <si>
    <t>PISCINAS</t>
  </si>
  <si>
    <t>TAPIA</t>
  </si>
  <si>
    <t>OTROS</t>
  </si>
  <si>
    <t>INFORMACION BIEN A ASEGURAR</t>
  </si>
  <si>
    <t>INFORMACION ASEGURADO</t>
  </si>
  <si>
    <t>CANTON</t>
  </si>
  <si>
    <t>N° FINCA</t>
  </si>
  <si>
    <t>DIRECCION EXACTA DEL BIEN</t>
  </si>
  <si>
    <t>MONEDA</t>
  </si>
  <si>
    <t>MONEADA</t>
  </si>
  <si>
    <t>DOLARES</t>
  </si>
  <si>
    <t>COLONES</t>
  </si>
  <si>
    <t>PROVINCIAS</t>
  </si>
  <si>
    <t>SAN JOSE</t>
  </si>
  <si>
    <t>ALAJUELA</t>
  </si>
  <si>
    <t>CARTAGO</t>
  </si>
  <si>
    <t>HEREDIA</t>
  </si>
  <si>
    <t>PUNTARENAS</t>
  </si>
  <si>
    <t>LIMON</t>
  </si>
  <si>
    <t>GUANACASTE</t>
  </si>
  <si>
    <t>Alajuela</t>
  </si>
  <si>
    <t>Cartago</t>
  </si>
  <si>
    <t>Heredia</t>
  </si>
  <si>
    <t>Puntarenas</t>
  </si>
  <si>
    <t>Carmen</t>
  </si>
  <si>
    <t>Merced</t>
  </si>
  <si>
    <t>Hospital</t>
  </si>
  <si>
    <t>Catedral</t>
  </si>
  <si>
    <t>Zapote</t>
  </si>
  <si>
    <t>Uruca</t>
  </si>
  <si>
    <t>Mata Redonda</t>
  </si>
  <si>
    <t>Pavas</t>
  </si>
  <si>
    <t>Hatillo</t>
  </si>
  <si>
    <t>Escazú</t>
  </si>
  <si>
    <t>San Antonio</t>
  </si>
  <si>
    <t>San Rafael</t>
  </si>
  <si>
    <t>Desamparados</t>
  </si>
  <si>
    <t>San Miguel</t>
  </si>
  <si>
    <t>San Juan de Dios</t>
  </si>
  <si>
    <t>San Rafael Arriba</t>
  </si>
  <si>
    <t>Frailes</t>
  </si>
  <si>
    <t>Rosario</t>
  </si>
  <si>
    <t>Damas</t>
  </si>
  <si>
    <t>San Rafael Abajo</t>
  </si>
  <si>
    <t>Gravilias</t>
  </si>
  <si>
    <t>Los Guido</t>
  </si>
  <si>
    <t>Puriscal</t>
  </si>
  <si>
    <t>Santiago</t>
  </si>
  <si>
    <t>Mercedes Sur</t>
  </si>
  <si>
    <t>Barbacoas</t>
  </si>
  <si>
    <t>Grifo Alto</t>
  </si>
  <si>
    <t>Candelarita</t>
  </si>
  <si>
    <t>Desamparaditos</t>
  </si>
  <si>
    <t>Chires</t>
  </si>
  <si>
    <t>Tarrazú</t>
  </si>
  <si>
    <t>San Marcos</t>
  </si>
  <si>
    <t>San Lorenzo</t>
  </si>
  <si>
    <t>San Carlos</t>
  </si>
  <si>
    <t>Aserrí</t>
  </si>
  <si>
    <t>Tarbaca</t>
  </si>
  <si>
    <t>Vuelta de Jorco</t>
  </si>
  <si>
    <t>San Gabriel</t>
  </si>
  <si>
    <t>Legua</t>
  </si>
  <si>
    <t>Monterrey</t>
  </si>
  <si>
    <t>Salitrillos</t>
  </si>
  <si>
    <t>Mora</t>
  </si>
  <si>
    <t>Guayabo</t>
  </si>
  <si>
    <t>Tabarcia</t>
  </si>
  <si>
    <t>Piedras Negras</t>
  </si>
  <si>
    <t>Picagres</t>
  </si>
  <si>
    <t>Goicoechea</t>
  </si>
  <si>
    <t>Guadalupe</t>
  </si>
  <si>
    <t>San Francisco</t>
  </si>
  <si>
    <t>Calle Blancos</t>
  </si>
  <si>
    <t>Mata de Plátano</t>
  </si>
  <si>
    <t>Rancho Redondo</t>
  </si>
  <si>
    <t>Purral</t>
  </si>
  <si>
    <t>Santa Ana</t>
  </si>
  <si>
    <t>Salitral</t>
  </si>
  <si>
    <t>Pozos</t>
  </si>
  <si>
    <t>Piedades</t>
  </si>
  <si>
    <t>Brasil</t>
  </si>
  <si>
    <t>Alajuelita</t>
  </si>
  <si>
    <t>San Josecito</t>
  </si>
  <si>
    <t>Concepción</t>
  </si>
  <si>
    <t>San Felipe</t>
  </si>
  <si>
    <t>Vásquez de Coronado</t>
  </si>
  <si>
    <t>San Isidro</t>
  </si>
  <si>
    <t>Dulce Nombre de Jesús</t>
  </si>
  <si>
    <t>Patalillo</t>
  </si>
  <si>
    <t>Cascajal</t>
  </si>
  <si>
    <t>Acosta</t>
  </si>
  <si>
    <t>San Ignacio</t>
  </si>
  <si>
    <t>Guaitil</t>
  </si>
  <si>
    <t>Palmichal</t>
  </si>
  <si>
    <t>Cangrejal</t>
  </si>
  <si>
    <t>Sabanillas</t>
  </si>
  <si>
    <t>Tibás</t>
  </si>
  <si>
    <t>San Juan</t>
  </si>
  <si>
    <t>Cinco Esquinas</t>
  </si>
  <si>
    <t>Anselmo Llorente</t>
  </si>
  <si>
    <t>León XIII</t>
  </si>
  <si>
    <t>Colima</t>
  </si>
  <si>
    <t>Moravia</t>
  </si>
  <si>
    <t>San Vicente</t>
  </si>
  <si>
    <t>San Jerónimo</t>
  </si>
  <si>
    <t>Trinidad</t>
  </si>
  <si>
    <t>Montes de Oca</t>
  </si>
  <si>
    <t>San Pedro</t>
  </si>
  <si>
    <t>Sabanilla</t>
  </si>
  <si>
    <t>Mercedes</t>
  </si>
  <si>
    <t>Turrubares</t>
  </si>
  <si>
    <t>San Pablo</t>
  </si>
  <si>
    <t>San Juan de Mata</t>
  </si>
  <si>
    <t>San Luis</t>
  </si>
  <si>
    <t>Carara</t>
  </si>
  <si>
    <t>Dota</t>
  </si>
  <si>
    <t>Santa María</t>
  </si>
  <si>
    <t>Jardín</t>
  </si>
  <si>
    <t>Copey</t>
  </si>
  <si>
    <t>Curridabat</t>
  </si>
  <si>
    <t>Granadilla</t>
  </si>
  <si>
    <t>Sánchez</t>
  </si>
  <si>
    <t>Tirrases</t>
  </si>
  <si>
    <t>Pérez Zeledón</t>
  </si>
  <si>
    <t>San Isidro de El General</t>
  </si>
  <si>
    <t>El General</t>
  </si>
  <si>
    <t>Daniel Flores</t>
  </si>
  <si>
    <t>Rivas</t>
  </si>
  <si>
    <t>Platanares</t>
  </si>
  <si>
    <t>Pejibaye</t>
  </si>
  <si>
    <t>Cajón</t>
  </si>
  <si>
    <t>Barú</t>
  </si>
  <si>
    <t>Río Nuevo</t>
  </si>
  <si>
    <t>Páramo</t>
  </si>
  <si>
    <t>León Cortés</t>
  </si>
  <si>
    <t>San Andrés</t>
  </si>
  <si>
    <t>Llano Bonito</t>
  </si>
  <si>
    <t>Santa Cruz</t>
  </si>
  <si>
    <t>San José</t>
  </si>
  <si>
    <t>Carrizal</t>
  </si>
  <si>
    <t>Guácima</t>
  </si>
  <si>
    <t>Río Segundo</t>
  </si>
  <si>
    <t>Turrúcares</t>
  </si>
  <si>
    <t>Tambor</t>
  </si>
  <si>
    <t>Garita</t>
  </si>
  <si>
    <t>Sarapiquí</t>
  </si>
  <si>
    <t>San Ramón</t>
  </si>
  <si>
    <t>Piedades Norte</t>
  </si>
  <si>
    <t>Piedades Sur</t>
  </si>
  <si>
    <t>Ángeles</t>
  </si>
  <si>
    <t>Alfaro</t>
  </si>
  <si>
    <t>Volio</t>
  </si>
  <si>
    <t>Zapotal</t>
  </si>
  <si>
    <t>Peñas Blancas</t>
  </si>
  <si>
    <t>Grecia</t>
  </si>
  <si>
    <t>San Roque</t>
  </si>
  <si>
    <t>Tacares</t>
  </si>
  <si>
    <t>Río Cuarto</t>
  </si>
  <si>
    <t>Puente de Piedra</t>
  </si>
  <si>
    <t>Bolívar</t>
  </si>
  <si>
    <t>San Mateo</t>
  </si>
  <si>
    <t>Desmonte</t>
  </si>
  <si>
    <t>Jesús María</t>
  </si>
  <si>
    <t>Atenas</t>
  </si>
  <si>
    <t>Jesús</t>
  </si>
  <si>
    <t>Santa Eulalia</t>
  </si>
  <si>
    <t>Escobal</t>
  </si>
  <si>
    <t>Naranjo</t>
  </si>
  <si>
    <t>Cirrí Sur</t>
  </si>
  <si>
    <t>El Rosario</t>
  </si>
  <si>
    <t>Palmitos</t>
  </si>
  <si>
    <t>Palmares</t>
  </si>
  <si>
    <t>Zaragoza</t>
  </si>
  <si>
    <t>Buenos Aires</t>
  </si>
  <si>
    <t>Candelaria</t>
  </si>
  <si>
    <t>Esquipulas</t>
  </si>
  <si>
    <t>La Granja</t>
  </si>
  <si>
    <t>Carrillos</t>
  </si>
  <si>
    <t>Sabana Redonda</t>
  </si>
  <si>
    <t>Orotina</t>
  </si>
  <si>
    <t>Mastate</t>
  </si>
  <si>
    <t>Hacienda Vieja</t>
  </si>
  <si>
    <t>Coyolar</t>
  </si>
  <si>
    <t>La Ceiba</t>
  </si>
  <si>
    <t>Florencia</t>
  </si>
  <si>
    <t>Buenavista</t>
  </si>
  <si>
    <t>Aguas Zarcas</t>
  </si>
  <si>
    <t>Venecia</t>
  </si>
  <si>
    <t>Pital</t>
  </si>
  <si>
    <t>La Fortuna</t>
  </si>
  <si>
    <t>La Tigra</t>
  </si>
  <si>
    <t>La Palmera</t>
  </si>
  <si>
    <t>Venado</t>
  </si>
  <si>
    <t>Cutris</t>
  </si>
  <si>
    <t>Pocosol</t>
  </si>
  <si>
    <t>Zarcero</t>
  </si>
  <si>
    <t>Laguna</t>
  </si>
  <si>
    <t>Tapezco</t>
  </si>
  <si>
    <t>Palmira</t>
  </si>
  <si>
    <t>Brisas</t>
  </si>
  <si>
    <t>Sarchí Norte</t>
  </si>
  <si>
    <t>Sarchí Sur</t>
  </si>
  <si>
    <t>Toro Amarillo</t>
  </si>
  <si>
    <t>Rodríguez</t>
  </si>
  <si>
    <t>Upala</t>
  </si>
  <si>
    <t>Aguas Claras</t>
  </si>
  <si>
    <t>San José (Pizote)</t>
  </si>
  <si>
    <t>Bijagua</t>
  </si>
  <si>
    <t>Delicias</t>
  </si>
  <si>
    <t>Dos Ríos</t>
  </si>
  <si>
    <t>Yolillal</t>
  </si>
  <si>
    <t>Los Chiles</t>
  </si>
  <si>
    <t>Caño Negro</t>
  </si>
  <si>
    <t>El Amparo</t>
  </si>
  <si>
    <t>San Jorge</t>
  </si>
  <si>
    <t>Guatuso</t>
  </si>
  <si>
    <t>Cote</t>
  </si>
  <si>
    <t>Katira</t>
  </si>
  <si>
    <t>Oriental</t>
  </si>
  <si>
    <t>Occidental</t>
  </si>
  <si>
    <t>San Nicolás</t>
  </si>
  <si>
    <t>Agua Caliente (San Francisco)</t>
  </si>
  <si>
    <t>Guadalupe (Arenilla)</t>
  </si>
  <si>
    <t>Corralillo</t>
  </si>
  <si>
    <t>Tierra Blanca</t>
  </si>
  <si>
    <t>Dulce Nombre</t>
  </si>
  <si>
    <t>Llano Grande</t>
  </si>
  <si>
    <t>Quebradilla</t>
  </si>
  <si>
    <t>Paraíso</t>
  </si>
  <si>
    <t>Santiago de Paraíso</t>
  </si>
  <si>
    <t>Orosi</t>
  </si>
  <si>
    <t>Cachí</t>
  </si>
  <si>
    <t>Llanos de Santa Lucía</t>
  </si>
  <si>
    <t>Tres Ríos</t>
  </si>
  <si>
    <t>San Diego</t>
  </si>
  <si>
    <t>Río Azul</t>
  </si>
  <si>
    <t>Juan Viñas</t>
  </si>
  <si>
    <t>Tucurrique</t>
  </si>
  <si>
    <t>Turrialba</t>
  </si>
  <si>
    <t>La Suiza</t>
  </si>
  <si>
    <t>Peralta</t>
  </si>
  <si>
    <t>Santa Teresita</t>
  </si>
  <si>
    <t>Pavones</t>
  </si>
  <si>
    <t>Tuis</t>
  </si>
  <si>
    <t>Tayutic</t>
  </si>
  <si>
    <t>Santa Rosa</t>
  </si>
  <si>
    <t>Tres Equis</t>
  </si>
  <si>
    <t>La Isabel</t>
  </si>
  <si>
    <t>Chirripó</t>
  </si>
  <si>
    <t>Pacayas</t>
  </si>
  <si>
    <t>Cervantes</t>
  </si>
  <si>
    <t>Capellades</t>
  </si>
  <si>
    <t>Cot</t>
  </si>
  <si>
    <t>Potrero Cerrado</t>
  </si>
  <si>
    <t>Cipreses</t>
  </si>
  <si>
    <t>Tejar</t>
  </si>
  <si>
    <t>Tobosi</t>
  </si>
  <si>
    <t>Patio de Agua</t>
  </si>
  <si>
    <t>Ulloa</t>
  </si>
  <si>
    <t>Varablanca</t>
  </si>
  <si>
    <t>Barva</t>
  </si>
  <si>
    <t>Santa Lucía</t>
  </si>
  <si>
    <t>San José de la Montaña</t>
  </si>
  <si>
    <t>Santo Domingo</t>
  </si>
  <si>
    <t>Paracito</t>
  </si>
  <si>
    <t>Santo Tomás</t>
  </si>
  <si>
    <t>Tures</t>
  </si>
  <si>
    <t>Pará</t>
  </si>
  <si>
    <t>Santa Bárbara</t>
  </si>
  <si>
    <t>Purabá</t>
  </si>
  <si>
    <t>La Ribera</t>
  </si>
  <si>
    <t>La Asunción</t>
  </si>
  <si>
    <t>San Joaquín</t>
  </si>
  <si>
    <t>Barrantes</t>
  </si>
  <si>
    <t>Llorente</t>
  </si>
  <si>
    <t>Rincón de Sabanilla</t>
  </si>
  <si>
    <t>Puerto Viejo</t>
  </si>
  <si>
    <t>La Virgen</t>
  </si>
  <si>
    <t>Las Horquetas</t>
  </si>
  <si>
    <t>Llanuras del Gaspar</t>
  </si>
  <si>
    <t>Cureña</t>
  </si>
  <si>
    <t>Liberia</t>
  </si>
  <si>
    <t>Cañas Dulces</t>
  </si>
  <si>
    <t>Mayorga</t>
  </si>
  <si>
    <t>Nacascolo</t>
  </si>
  <si>
    <t>Curubandé</t>
  </si>
  <si>
    <t>Nicoya</t>
  </si>
  <si>
    <t>Mansión</t>
  </si>
  <si>
    <t>Quebrada Honda</t>
  </si>
  <si>
    <t>Sámara</t>
  </si>
  <si>
    <t>Nosara</t>
  </si>
  <si>
    <t>Belén de Nosarita</t>
  </si>
  <si>
    <t>Bolsón</t>
  </si>
  <si>
    <t>Veintisiete de Abril</t>
  </si>
  <si>
    <t>Tempate</t>
  </si>
  <si>
    <t>Cartagena</t>
  </si>
  <si>
    <t>Cuajiniquil</t>
  </si>
  <si>
    <t>Diriá</t>
  </si>
  <si>
    <t>Cabo Velas</t>
  </si>
  <si>
    <t>Tamarindo</t>
  </si>
  <si>
    <t>Bagaces</t>
  </si>
  <si>
    <t>Mogote</t>
  </si>
  <si>
    <t>Río Naranjo</t>
  </si>
  <si>
    <t>Filadelfia</t>
  </si>
  <si>
    <t>Sardinal</t>
  </si>
  <si>
    <t>Belén</t>
  </si>
  <si>
    <t>Cañas</t>
  </si>
  <si>
    <t>Bebedero</t>
  </si>
  <si>
    <t>Porozal</t>
  </si>
  <si>
    <t>Las Juntas</t>
  </si>
  <si>
    <t>Sierra</t>
  </si>
  <si>
    <t>Colorado</t>
  </si>
  <si>
    <t>Tilarán</t>
  </si>
  <si>
    <t>Quebrada Grande</t>
  </si>
  <si>
    <t>Tronadora</t>
  </si>
  <si>
    <t>Líbano</t>
  </si>
  <si>
    <t>Tierras Morenas</t>
  </si>
  <si>
    <t>Arenal</t>
  </si>
  <si>
    <t>Carmona</t>
  </si>
  <si>
    <t>Santa Rita</t>
  </si>
  <si>
    <t>Porvenir</t>
  </si>
  <si>
    <t>Bejuco</t>
  </si>
  <si>
    <t>La Cruz</t>
  </si>
  <si>
    <t>Santa Cecilia</t>
  </si>
  <si>
    <t>La Garita</t>
  </si>
  <si>
    <t>Santa Elena</t>
  </si>
  <si>
    <t>Hojancha</t>
  </si>
  <si>
    <t>Monte Romo</t>
  </si>
  <si>
    <t>Puerto Carrillo</t>
  </si>
  <si>
    <t>Huacas</t>
  </si>
  <si>
    <t>Pitahaya</t>
  </si>
  <si>
    <t>Chomes</t>
  </si>
  <si>
    <t>Lepanto</t>
  </si>
  <si>
    <t>Paquera</t>
  </si>
  <si>
    <t>Manzanillo</t>
  </si>
  <si>
    <t>Guacimal</t>
  </si>
  <si>
    <t>Barranca</t>
  </si>
  <si>
    <t>Monteverde</t>
  </si>
  <si>
    <t>Isla del Coco</t>
  </si>
  <si>
    <t>Cóbano</t>
  </si>
  <si>
    <t>Chacarita</t>
  </si>
  <si>
    <t>Chira</t>
  </si>
  <si>
    <t>Acapulco</t>
  </si>
  <si>
    <t>El Roble</t>
  </si>
  <si>
    <t>Arancibia</t>
  </si>
  <si>
    <t>Espíritu Santo</t>
  </si>
  <si>
    <t>San Juan Grande</t>
  </si>
  <si>
    <t>Macacona</t>
  </si>
  <si>
    <t>Volcán</t>
  </si>
  <si>
    <t>Potrero Grande</t>
  </si>
  <si>
    <t>Boruca</t>
  </si>
  <si>
    <t>Pilas</t>
  </si>
  <si>
    <t>Colinas</t>
  </si>
  <si>
    <t>Chánguena</t>
  </si>
  <si>
    <t>Biolley</t>
  </si>
  <si>
    <t>Brunka</t>
  </si>
  <si>
    <t>Miramar</t>
  </si>
  <si>
    <t>La Unión</t>
  </si>
  <si>
    <t>Puerto Cortés</t>
  </si>
  <si>
    <t>Palmar</t>
  </si>
  <si>
    <t>Sierpe</t>
  </si>
  <si>
    <t>Bahía Ballena</t>
  </si>
  <si>
    <t>Piedras Blancas</t>
  </si>
  <si>
    <t>Quepos</t>
  </si>
  <si>
    <t>Savegre</t>
  </si>
  <si>
    <t>Naranjito</t>
  </si>
  <si>
    <t>Golfito</t>
  </si>
  <si>
    <t>Puerto Jiménez</t>
  </si>
  <si>
    <t>Guaycará</t>
  </si>
  <si>
    <t>Pavón</t>
  </si>
  <si>
    <t>San Vito</t>
  </si>
  <si>
    <t>Sabalito</t>
  </si>
  <si>
    <t>Aguabuena</t>
  </si>
  <si>
    <t>Limoncito</t>
  </si>
  <si>
    <t>Pittier</t>
  </si>
  <si>
    <t>Parrita</t>
  </si>
  <si>
    <t>Corredor</t>
  </si>
  <si>
    <t>La Cuesta</t>
  </si>
  <si>
    <t>Paso Canoas</t>
  </si>
  <si>
    <t>Laurel</t>
  </si>
  <si>
    <t>Jacó</t>
  </si>
  <si>
    <t>Tárcoles</t>
  </si>
  <si>
    <t>Limón</t>
  </si>
  <si>
    <t>Valle La Estrella</t>
  </si>
  <si>
    <t>Río Blanco</t>
  </si>
  <si>
    <t>Matama</t>
  </si>
  <si>
    <t>Pococí</t>
  </si>
  <si>
    <t>Guápiles</t>
  </si>
  <si>
    <t>Jiménez</t>
  </si>
  <si>
    <t>Rita</t>
  </si>
  <si>
    <t>Roxana</t>
  </si>
  <si>
    <t>Cariari</t>
  </si>
  <si>
    <t>Siquirres</t>
  </si>
  <si>
    <t>Pacuarito</t>
  </si>
  <si>
    <t>Florida</t>
  </si>
  <si>
    <t>Germania</t>
  </si>
  <si>
    <t>Cairo</t>
  </si>
  <si>
    <t>Alegría</t>
  </si>
  <si>
    <t>Talamanca</t>
  </si>
  <si>
    <t>Bratsi</t>
  </si>
  <si>
    <t>Sixaola</t>
  </si>
  <si>
    <t>Cahuita</t>
  </si>
  <si>
    <t>Telire</t>
  </si>
  <si>
    <t>Matina</t>
  </si>
  <si>
    <t>Batán</t>
  </si>
  <si>
    <t>Carrandi</t>
  </si>
  <si>
    <t>Guácimo</t>
  </si>
  <si>
    <t>Pocora</t>
  </si>
  <si>
    <t>Río Jiménez</t>
  </si>
  <si>
    <t>Duacarí</t>
  </si>
  <si>
    <t>San Francisco de Dos Rios</t>
  </si>
  <si>
    <t>San Sebastian</t>
  </si>
  <si>
    <t>Patarra</t>
  </si>
  <si>
    <t>San Cristobal</t>
  </si>
  <si>
    <t>Ciudad Colon</t>
  </si>
  <si>
    <t>Ipis</t>
  </si>
  <si>
    <t>TOTAL</t>
  </si>
  <si>
    <t>COTIZADO POR:</t>
  </si>
  <si>
    <t>Teléfonos del Corredor o Agente:</t>
  </si>
  <si>
    <t>USO DEL BIEN</t>
  </si>
  <si>
    <t>100% HABITACIONAL</t>
  </si>
  <si>
    <t>AÑO DE CONST.</t>
  </si>
  <si>
    <t>CED. ACREEDOR</t>
  </si>
  <si>
    <t>TARIFA</t>
  </si>
  <si>
    <t>ACREEDOR</t>
  </si>
  <si>
    <t>PISCINA</t>
  </si>
  <si>
    <t>TAPIAS</t>
  </si>
  <si>
    <t>MONTO ASEGURADO</t>
  </si>
  <si>
    <t xml:space="preserve">   PRIMA SEMESTRAL Incluye recargo del 5%</t>
  </si>
  <si>
    <t xml:space="preserve">   PRIMA TRIMESTRAL Incluye recargo del 8%</t>
  </si>
  <si>
    <t xml:space="preserve">   PRIMA MENSUAL Incluye recargo del 10%</t>
  </si>
  <si>
    <t xml:space="preserve">   PRIMA SEMESTRAL Incluye recargo del 4%</t>
  </si>
  <si>
    <t>PRIMA MÍNIMA $170,00 + i.v.</t>
  </si>
  <si>
    <t>PRIMA MÍNIMA ¢85.000,00 + i.v.</t>
  </si>
  <si>
    <t>Cobertura</t>
  </si>
  <si>
    <t>Deducible</t>
  </si>
  <si>
    <t>Básica( Incluye riesgos de la 1 a la 7)</t>
  </si>
  <si>
    <t>No tiene</t>
  </si>
  <si>
    <t>Incendio y Daño Directo por desordenes públicos</t>
  </si>
  <si>
    <t>Daño directo por maldad y Saqueo</t>
  </si>
  <si>
    <t>¢100.000,00 fijos por evento</t>
  </si>
  <si>
    <t>$200,00 fijos por evento</t>
  </si>
  <si>
    <t>En caso de un evento no olvide llamar a la Asistencia de ASSA, es muy importante que su llamada quede registrada.</t>
  </si>
  <si>
    <t>Verifique que el monto declarado coincida con el valor de mercado del bien, así se evitará la aplicación de infraseguro en caso de evento.</t>
  </si>
  <si>
    <t>http://www.assanet.cr/Portals/3/PDF/PolizasCGenerales/11.%20polizas-cgenerales-registro%20G06-44-A05-165.pdf</t>
  </si>
  <si>
    <t>http://www.assanet.cr/Portals/3/PDF/PolizasCGenerales/11.1%20polizas-cgenerales-registro%20G06-44-A05-166.pdf</t>
  </si>
  <si>
    <t>SISTEMA ELECTRICO</t>
  </si>
  <si>
    <t>CLASE CONSTRUCCION</t>
  </si>
  <si>
    <t>POLITICAS DE COTIZACION</t>
  </si>
  <si>
    <t>Edificiación con uso 100% habitacional</t>
  </si>
  <si>
    <t>Esta cotizacion aplica para casas unilaterales o en condominio</t>
  </si>
  <si>
    <t>Tarifas</t>
  </si>
  <si>
    <t>Requisitos de Emisión</t>
  </si>
  <si>
    <t>Condiciones de utilización del Tarifador</t>
  </si>
  <si>
    <t>La utilización de este cotizador queda sujeto a:</t>
  </si>
  <si>
    <t>Clase constructiva del bien: Totalmente de concreto con techos de hierro galvanizado.</t>
  </si>
  <si>
    <t>Colindancias: Sin elementos agravantes del riesgo, Ejemplo: taludes, ríos, estaciones de servicio, lotes baldíos sin mantenimiento, Edificios desocupados,fábricas de pólvora, y cualquier otro elemento que represente agravación de riesgo del supuesto objeto de seguro.</t>
  </si>
  <si>
    <t>Casas con antigüedad igual o menor a 25 años, caso contrario, debe solicitarse inspección.</t>
  </si>
  <si>
    <t>Sistema Eléctrico 100% entubado.</t>
  </si>
  <si>
    <t>No presentación de siniestros en los últimos 5 años, caso contrario debe ser inspeccionado.</t>
  </si>
  <si>
    <t>A.</t>
  </si>
  <si>
    <t>B.</t>
  </si>
  <si>
    <t>Se puede asegurar con las mismas condiciones el mobiliario de casa de habitación.</t>
  </si>
  <si>
    <t>Las tarifas a Aplicar serán las siguientes</t>
  </si>
  <si>
    <t>Monto Asegurado</t>
  </si>
  <si>
    <t>Tarifa</t>
  </si>
  <si>
    <t>100% ENTUBADO</t>
  </si>
  <si>
    <t>CONCRETO Y TECHOS DE HG</t>
  </si>
  <si>
    <t>Requisitos</t>
  </si>
  <si>
    <t xml:space="preserve">Solicitud Completamente llena </t>
  </si>
  <si>
    <t xml:space="preserve">Cotización firmada por el asegurado y/o Carta de Aceptación. </t>
  </si>
  <si>
    <t>En caso de aseguramiento del menaje, lista de enseres de artículos cuyo valor supere los USD 1,500 o CRC750.000.  La lista debe incluir:  Año de fabricación y/o adquisión, descripción, marca, modelo, serie, valor actual y la firma del cliente, corredor, agente, ejecutivo (si es correo electronico, impresión del mismo)</t>
  </si>
  <si>
    <t>Si contiene cobertura de pérdida de rentas, aportar el contrato de arrendamiento.</t>
  </si>
  <si>
    <t>En caso de ser condominio residencial: No de Fincas Filiales, indicar si están asegurado áreas privadas, en caso de solo asegurar áreas comunes, solo se debe indicar el número de finca madre y el detalle de las áreas aseguradas.</t>
  </si>
  <si>
    <t xml:space="preserve">Informe de Inspección que incluya fotografías, de la construcción, del sistema eléctrico entubado, de los colindantes y  según formato oficial de ASSA. </t>
  </si>
  <si>
    <t>Conozca a su cliente según la Ley 8204</t>
  </si>
  <si>
    <t>RUBROS ASEGURADOS</t>
  </si>
  <si>
    <t>COBERTURAS CONTRATADAS</t>
  </si>
  <si>
    <t>RECARGOS ¢</t>
  </si>
  <si>
    <t>RECARGOS $</t>
  </si>
  <si>
    <t>COBERTURAS BASICAS:</t>
  </si>
  <si>
    <t>1.  Incendio que no sea originado por alguno de los riesgos excluidos en el aparte de exclusiones.
2.  Agua al sofocar un incendio por los esfuerzos desplegados específicamente para controlar un siniestro amparado por esta póliza. 
3.  Impacto de rayo
4.  Humo u hollín proveniente de un incendio en el local asegurado o contiguo a él.
5.  Implosión y/o explosión de cualquier tipo, excepto las pérdidas o daños que sufran, por su propia explosión las calderas, motores de combustión interna u otros aparatos que trabajen a presión.
6.  Impacto de vehículos terrestres o aéreos u objetos caídos del cielo, a menos que estos sean de propiedad del Asegurado o inquilinos del edificio asegurado o donde se encuentren los bienes asegurados. 
7.  Caída de árboles, antenas y torres de televisión, radio, electrificación y similares contra la propiedad asegurada.</t>
  </si>
  <si>
    <t>DEDUCIBLES</t>
  </si>
  <si>
    <t>Guanacaste</t>
  </si>
  <si>
    <t>Casas de ¢250.000.000,00 a ¢499.999.999,00</t>
  </si>
  <si>
    <t>Casas de $500.000,00 a $999.999,00</t>
  </si>
  <si>
    <t>FAX</t>
  </si>
  <si>
    <t xml:space="preserve"> Seguro de Incendio Residencial</t>
  </si>
  <si>
    <t>Cotización</t>
  </si>
  <si>
    <t>Consulte a su asesor en seguros, respecto a los diferentes planes y modalidades de aseguramiento que le ofrece la Compañía de Seguros en otras líneas.</t>
  </si>
  <si>
    <t>DIRECCIÓN EXACTA DEL BIEN</t>
  </si>
  <si>
    <t>SISTEMA ELÉCTRICO</t>
  </si>
  <si>
    <t>En caso de asegurar mobiliario, se debe presentar una lista que incluya: Descripción, Marca, Modelo, Serie (si aplica) valor asegurado, esto, para los artículos cuyo valor supere los $1.500 o su equivalente en colones.</t>
  </si>
  <si>
    <t>San_José</t>
  </si>
  <si>
    <t>San_José.</t>
  </si>
  <si>
    <t>Alajuela.</t>
  </si>
  <si>
    <t>Cartago.</t>
  </si>
  <si>
    <t>Heredia.</t>
  </si>
  <si>
    <t>Puntarenas.</t>
  </si>
  <si>
    <t>Limón.</t>
  </si>
  <si>
    <t>San_Ramón</t>
  </si>
  <si>
    <t>Esparza</t>
  </si>
  <si>
    <t>La_Unión</t>
  </si>
  <si>
    <t>Santo_Domingo</t>
  </si>
  <si>
    <t>Santa_Cruz</t>
  </si>
  <si>
    <t>Buenos_Aires</t>
  </si>
  <si>
    <t>San_Mateo</t>
  </si>
  <si>
    <t>Santa_Bárbara</t>
  </si>
  <si>
    <t>Montes_de_Oro</t>
  </si>
  <si>
    <t>San_Rafael</t>
  </si>
  <si>
    <t>Carrillo</t>
  </si>
  <si>
    <t>Osa</t>
  </si>
  <si>
    <t>Alvarado</t>
  </si>
  <si>
    <t>San_Isidro</t>
  </si>
  <si>
    <t>Aguirre</t>
  </si>
  <si>
    <t>Oreamuno</t>
  </si>
  <si>
    <t>Abangares</t>
  </si>
  <si>
    <t>Poás</t>
  </si>
  <si>
    <t>El_Guarco</t>
  </si>
  <si>
    <t>Flores</t>
  </si>
  <si>
    <t>Coto_Brus</t>
  </si>
  <si>
    <t>Santa_Ana</t>
  </si>
  <si>
    <t>San_Pablo</t>
  </si>
  <si>
    <t>Nandayure</t>
  </si>
  <si>
    <t>San_Carlos</t>
  </si>
  <si>
    <t>La_Cruz</t>
  </si>
  <si>
    <t>Corredores</t>
  </si>
  <si>
    <t>Vásquez_de_Coronado</t>
  </si>
  <si>
    <t>Garabito</t>
  </si>
  <si>
    <t>Valverde_Vega</t>
  </si>
  <si>
    <t>Los_Chiles</t>
  </si>
  <si>
    <t>Montes_de_Oca</t>
  </si>
  <si>
    <t>Pérez_Zeledón</t>
  </si>
  <si>
    <t>León_Cortés</t>
  </si>
  <si>
    <t>Valverde Vega</t>
  </si>
  <si>
    <t>El Guarco</t>
  </si>
  <si>
    <t>Montes de Oro</t>
  </si>
  <si>
    <t>Coto Brus</t>
  </si>
  <si>
    <t>Colones</t>
  </si>
  <si>
    <t>Dolares</t>
  </si>
  <si>
    <t>1. Datos Generales del Propuesto Asegurado</t>
  </si>
  <si>
    <t>1.1 Persona Jurídica</t>
  </si>
  <si>
    <t>Nombre de la empresa o razón social</t>
  </si>
  <si>
    <t>Cédula Jurídica:</t>
  </si>
  <si>
    <t>Representante Legal:</t>
  </si>
  <si>
    <t>Número de Cédula / Pasaporte:</t>
  </si>
  <si>
    <t>1.2 Persona Física</t>
  </si>
  <si>
    <t>1er.Apellido:</t>
  </si>
  <si>
    <t>2do.Apellido:</t>
  </si>
  <si>
    <t>1er.Nombre:</t>
  </si>
  <si>
    <t>2do.Nombre</t>
  </si>
  <si>
    <t>Sexo:</t>
  </si>
  <si>
    <t>F</t>
  </si>
  <si>
    <t>M</t>
  </si>
  <si>
    <t>Cédula/Pasaporte:</t>
  </si>
  <si>
    <t>Fecha de Nacimiento</t>
  </si>
  <si>
    <t>Dia:</t>
  </si>
  <si>
    <t>Mes:</t>
  </si>
  <si>
    <t>Año</t>
  </si>
  <si>
    <t>Tipo de Identificación:</t>
  </si>
  <si>
    <t>Cédula de Identificación</t>
  </si>
  <si>
    <t>Cédula de Residencia</t>
  </si>
  <si>
    <t>Pasaporte / Número de Identificación:</t>
  </si>
  <si>
    <t>Estado Civil:</t>
  </si>
  <si>
    <t>Soltero(a)</t>
  </si>
  <si>
    <t>Casado(a)</t>
  </si>
  <si>
    <t>Viudo(a)</t>
  </si>
  <si>
    <t>Divorciado(a)</t>
  </si>
  <si>
    <t>Otro</t>
  </si>
  <si>
    <t>Ocupación/Actividad Económica:</t>
  </si>
  <si>
    <t>Empresa donde trabaja:</t>
  </si>
  <si>
    <t>Nombre completo del Cónyuge:</t>
  </si>
  <si>
    <t>Cédula</t>
  </si>
  <si>
    <t>1.3. Dirección para notificaciones</t>
  </si>
  <si>
    <t>Provincia:</t>
  </si>
  <si>
    <t>Cantón</t>
  </si>
  <si>
    <t>Distrito</t>
  </si>
  <si>
    <t>Dirección exacta:</t>
  </si>
  <si>
    <t>E-mail:</t>
  </si>
  <si>
    <t>2. Datos Generales del Tomador (Sólo si es diferente al propuesto Asegurado)</t>
  </si>
  <si>
    <t>2.1 Persona Jurídica</t>
  </si>
  <si>
    <t>2.2 Persona Física</t>
  </si>
  <si>
    <t>2.3. Dirección para notificaciones</t>
  </si>
  <si>
    <t>3.1 Persona Jurídica</t>
  </si>
  <si>
    <t>3.2 Persona Física:</t>
  </si>
  <si>
    <t>Número de Identificación:</t>
  </si>
  <si>
    <t>4. Conducto de Pago</t>
  </si>
  <si>
    <t>1- Descuento directo de tarjeta de crédito</t>
  </si>
  <si>
    <t xml:space="preserve"> (Llenar formulario para autorizar débito a cuenta)</t>
  </si>
  <si>
    <t>2- SINPE</t>
  </si>
  <si>
    <t>3- Transferencia de Fondos</t>
  </si>
  <si>
    <t>4- Descuento de Planilla</t>
  </si>
  <si>
    <t>Periodicidad de Pago:</t>
  </si>
  <si>
    <t>Mensual</t>
  </si>
  <si>
    <t>Bimensual</t>
  </si>
  <si>
    <t>Trimestral</t>
  </si>
  <si>
    <t>Cuatrimestral</t>
  </si>
  <si>
    <t>Semestral</t>
  </si>
  <si>
    <t>Anual</t>
  </si>
  <si>
    <t>5. Datos del Bien Asegurado</t>
  </si>
  <si>
    <t>5.1. Vigencia:</t>
  </si>
  <si>
    <t>Desde:</t>
  </si>
  <si>
    <t>Hasta:</t>
  </si>
  <si>
    <t>5.1 Ubicación del Riesgo</t>
  </si>
  <si>
    <t>Cantón:</t>
  </si>
  <si>
    <t>Distrito:</t>
  </si>
  <si>
    <t>Acreedor/Beneficiario:</t>
  </si>
  <si>
    <t>Monto Máximo de cesión al acreedor/Beneficiario:</t>
  </si>
  <si>
    <t>Porcentaje de Acreencia</t>
  </si>
  <si>
    <t>Registro de la Propiedad (No de Finca):</t>
  </si>
  <si>
    <t>Favor anexar listado de bienes a ser asegurados con su respectiva suma asegurada que contenga:
a) Descripción del bien; b) Nombre del bien; c) Número de identificación, marca y modelo si lo hubiese; d) Año de fabricación; 
e) Valor Original del bien;  f) Suma Asegurada (valor actual del bien); g) Ubicación del bien;
h) Cualquier otra característica que contribuya con la identificación cualitativa y cuantivativa del bien asegurado.</t>
  </si>
  <si>
    <t>5.2 Clase de Bien:</t>
  </si>
  <si>
    <t>Edificio:</t>
  </si>
  <si>
    <t>Contenido:</t>
  </si>
  <si>
    <t>Si hay mercadería, por favor especifique modalidad de aseguramiento:</t>
  </si>
  <si>
    <t>Fija</t>
  </si>
  <si>
    <t>Declarativa</t>
  </si>
  <si>
    <t>Indique el porcentaje de prima provisional</t>
  </si>
  <si>
    <t>%</t>
  </si>
  <si>
    <t>Estructura. Descripción:</t>
  </si>
  <si>
    <t>Contenido. Descripción:</t>
  </si>
  <si>
    <t>5.4. Ocupación, actividad o giro del bien</t>
  </si>
  <si>
    <t>Oficinas</t>
  </si>
  <si>
    <t>Comercio</t>
  </si>
  <si>
    <t>Bodega(s)</t>
  </si>
  <si>
    <t>Fábrica</t>
  </si>
  <si>
    <t>Industria</t>
  </si>
  <si>
    <t>Detallar las actividades específicas o giro del negocio:</t>
  </si>
  <si>
    <t>Todos los Edificios se encuentran Habitados:</t>
  </si>
  <si>
    <t>SI</t>
  </si>
  <si>
    <t>NO</t>
  </si>
  <si>
    <t>De ser no, ¿Cuál es la fecha de desocupación?</t>
  </si>
  <si>
    <t>5.5. Tipo de construcción</t>
  </si>
  <si>
    <t>Número de ubicaciones</t>
  </si>
  <si>
    <t>Antigüedad promedio de los edificios</t>
  </si>
  <si>
    <t>5.6. Seleccione con una equis los siguientes ítems</t>
  </si>
  <si>
    <t>Paredes Externas</t>
  </si>
  <si>
    <t>Concreto</t>
  </si>
  <si>
    <t>Concreto Reforzado</t>
  </si>
  <si>
    <t>Gypsum o Similar</t>
  </si>
  <si>
    <t>Ladrillo / Bloques</t>
  </si>
  <si>
    <t>Fibrocemento o Similar</t>
  </si>
  <si>
    <t>Madera /doble forro</t>
  </si>
  <si>
    <t>Ventanales</t>
  </si>
  <si>
    <t>Vidrio</t>
  </si>
  <si>
    <t>Plástico</t>
  </si>
  <si>
    <t>Cristal</t>
  </si>
  <si>
    <t>Paredes Internas</t>
  </si>
  <si>
    <t>Pisos</t>
  </si>
  <si>
    <t>Madera / Fibrolit</t>
  </si>
  <si>
    <t>Metálico</t>
  </si>
  <si>
    <t>Baldosa</t>
  </si>
  <si>
    <t>Entrepisos</t>
  </si>
  <si>
    <t>Tragaluces</t>
  </si>
  <si>
    <t>Domos</t>
  </si>
  <si>
    <t>Sistema Eléctrico</t>
  </si>
  <si>
    <t>Entubado</t>
  </si>
  <si>
    <t>Totalmente</t>
  </si>
  <si>
    <t>Voltaje</t>
  </si>
  <si>
    <t>110v</t>
  </si>
  <si>
    <t>220v</t>
  </si>
  <si>
    <t>440v</t>
  </si>
  <si>
    <t>5.7. Información para daños por inundación, daños por agua, maremotos</t>
  </si>
  <si>
    <t>¿Se almacena la mercadería sobre estantes?</t>
  </si>
  <si>
    <t>¿O directamente en el piso?</t>
  </si>
  <si>
    <t>¿Existe cerca del bien algún río, quebrada o similares?</t>
  </si>
  <si>
    <t>Distancia</t>
  </si>
  <si>
    <t>mts</t>
  </si>
  <si>
    <t>¿El bien se encuentra cerca de la playa?</t>
  </si>
  <si>
    <t>5.8. Medidas de Seguridad</t>
  </si>
  <si>
    <t>Cantidad:</t>
  </si>
  <si>
    <t>/ El personal sabe utilizar los extintores:</t>
  </si>
  <si>
    <t>/ Poseen señalización</t>
  </si>
  <si>
    <t>Tipo</t>
  </si>
  <si>
    <t>Agua</t>
  </si>
  <si>
    <t>CO2</t>
  </si>
  <si>
    <t>Polvo Químico</t>
  </si>
  <si>
    <t>/ Cobertura:</t>
  </si>
  <si>
    <t>Parcial</t>
  </si>
  <si>
    <t>Total</t>
  </si>
  <si>
    <t>Está operando?</t>
  </si>
  <si>
    <t>(en caso afirmativo adjunte el documento de la última revisión)</t>
  </si>
  <si>
    <t>Detectores Humo y/o calor</t>
  </si>
  <si>
    <t>Luces Estroboscópicas</t>
  </si>
  <si>
    <t>Estaciones Manuales</t>
  </si>
  <si>
    <t>Bocinas y/o Campana</t>
  </si>
  <si>
    <t>En caso de ser positivo ¿Cantidad de brigadistas?</t>
  </si>
  <si>
    <t>Interno</t>
  </si>
  <si>
    <t>Externo</t>
  </si>
  <si>
    <t>Permanente</t>
  </si>
  <si>
    <t>Diurno</t>
  </si>
  <si>
    <t>Nocturno</t>
  </si>
  <si>
    <t>Alarma contra robo</t>
  </si>
  <si>
    <t>/ Circuito cerrado de TV</t>
  </si>
  <si>
    <t>/</t>
  </si>
  <si>
    <t>6. Coberturas</t>
  </si>
  <si>
    <t>6.1 Tipo de Plan deseado:</t>
  </si>
  <si>
    <t>Incendio Residencial</t>
  </si>
  <si>
    <t>Incendio Comercial</t>
  </si>
  <si>
    <t>Incendio Industrial</t>
  </si>
  <si>
    <t>BIEN ASEGURADO</t>
  </si>
  <si>
    <t>COBERTURA</t>
  </si>
  <si>
    <t>LIMITE DE RESPONSABILIDAD</t>
  </si>
  <si>
    <t>% DE PRIMA PROVISIONAL</t>
  </si>
  <si>
    <t>PRIMA NETA TOTAL</t>
  </si>
  <si>
    <t>TOTALES:</t>
  </si>
  <si>
    <t>Prima Neta</t>
  </si>
  <si>
    <t>Recargo por fraccionamiento</t>
  </si>
  <si>
    <t>Subtotal</t>
  </si>
  <si>
    <t>Impuesto de Ventas</t>
  </si>
  <si>
    <t>Total a Pagar:</t>
  </si>
  <si>
    <t>Lucro Cesante ó Pérdida de Renta:</t>
  </si>
  <si>
    <t>máx. men.por</t>
  </si>
  <si>
    <t>meses.</t>
  </si>
  <si>
    <t>6.2. Historial de Seguros</t>
  </si>
  <si>
    <t>¿Existen otros seguros sobre los mismos bienes en ésta u otra compañía?</t>
  </si>
  <si>
    <t>Si marcó Sí, favor completar lo siguiente:</t>
  </si>
  <si>
    <t>No Póliza:</t>
  </si>
  <si>
    <t>S/A Total:</t>
  </si>
  <si>
    <t>Reclamos en los últimos 5 años:</t>
  </si>
  <si>
    <t>Fecha del siniestro</t>
  </si>
  <si>
    <t>Monto del siniestro:</t>
  </si>
  <si>
    <t>Causa del siniestro:</t>
  </si>
  <si>
    <t>E-mail para notificaciones:</t>
  </si>
  <si>
    <t>Intermediario de seguros-Lic. No.</t>
  </si>
  <si>
    <t>Firma del Solicitante</t>
  </si>
  <si>
    <t>Fecha</t>
  </si>
  <si>
    <t>El solicitante declara que la información anterior es exacta. ASSA Compañía de Seguros, S.A. se reserva el derecho a rechazar o aceptar cualquier solicitud</t>
  </si>
  <si>
    <t>La documentación contractual y la nota técnica que integran éste producto, están registrados ante la Superintendencia General de Seguros de conformidad con lo dispuesto por el artículo N° 29, inciso d) de la Ley Reguladora del Mercado de Seguros, Ley 8653, bajo los registros N° G06-44-A05-165-VLRCS y G06-44-A05-166-VLRCS de fecha del 07 de Agosto de 2012.</t>
  </si>
  <si>
    <t>“Este documento constituye una solicitud de seguro, por tanto, no representa garantía alguna de que la misma será aceptada por la empresa de seguros, ni de que, en caso de aceptarse, la aceptación concuerde totalmente con los términos de la solicitud”</t>
  </si>
  <si>
    <t>Tel:</t>
  </si>
  <si>
    <t xml:space="preserve">3. Responsable de Pago: Completar solo si es distinto al Asegurado </t>
  </si>
  <si>
    <t>5.2 Ubicación del Riesgo</t>
  </si>
  <si>
    <t>5.3 Clase de Bien:</t>
  </si>
  <si>
    <t>• Sistema de Rociadores Automáticos:</t>
  </si>
  <si>
    <t>•  Sistema de detección:</t>
  </si>
  <si>
    <t>•  ¿Existen brigadas de emergencias?</t>
  </si>
  <si>
    <t>•  Vigilancia: Guarda de seguridad</t>
  </si>
  <si>
    <t>•  Extintores</t>
  </si>
  <si>
    <t>Vigencia:</t>
  </si>
  <si>
    <t>Nombre de la Compañía:</t>
  </si>
  <si>
    <t>Casas de $78.000,00 a $499.999,00</t>
  </si>
  <si>
    <t>Casas de ¢39.000.000,00 a ¢249.999.999,00</t>
  </si>
  <si>
    <t>Prima Mínima en colones ¢ 75.000 + IV y en dólares $150 + IV</t>
  </si>
  <si>
    <t>Solicitud de Inclusión de Seguro Colectivo de Incendio Residencial</t>
  </si>
  <si>
    <t>Modalidad:</t>
  </si>
  <si>
    <t>Contributiva</t>
  </si>
  <si>
    <t>No Contributiva</t>
  </si>
  <si>
    <t>Emisión</t>
  </si>
  <si>
    <t>Favor completar esta solicitud con letra de molde.   No debe omitir ninguna información</t>
  </si>
  <si>
    <t>Variación</t>
  </si>
  <si>
    <t>Dólares</t>
  </si>
  <si>
    <t>No. Póliza: ____________</t>
  </si>
  <si>
    <t>1.3. Dirección/Contacto</t>
  </si>
  <si>
    <t>2. Datos Generales de Contratante de la Póliza: Completar solo si es distinto al Asegurado</t>
  </si>
  <si>
    <t>3.3. Dirección Contractual</t>
  </si>
  <si>
    <t>3.3. Dirección para notificaciones</t>
  </si>
  <si>
    <t>Descuento directo de tarjeta de crédito</t>
  </si>
  <si>
    <t>SINPE</t>
  </si>
  <si>
    <t>Transferencia de Fondos</t>
  </si>
  <si>
    <t>"Llenar formulario para autorizar débito a cuenta"</t>
  </si>
  <si>
    <t>Banco:________________________________________________</t>
  </si>
  <si>
    <t>No de tarjeta: _________________________________________</t>
  </si>
  <si>
    <t>Otro: __________________________</t>
  </si>
  <si>
    <t>Firma Autorización:</t>
  </si>
  <si>
    <t>Monto Máximo de cesión al Acreedor/Beneficiario:</t>
  </si>
  <si>
    <t>Registro de la Propiedad:               Finca.</t>
  </si>
  <si>
    <t xml:space="preserve">Actividad del negocio: </t>
  </si>
  <si>
    <t>Si es de contenido, por favor especifique:</t>
  </si>
  <si>
    <t>5.3. Tipo de construcción</t>
  </si>
  <si>
    <t>Tipo de Contrucción</t>
  </si>
  <si>
    <t>El edificio tiene</t>
  </si>
  <si>
    <t xml:space="preserve">pisos, paredes exteriores de </t>
  </si>
  <si>
    <t>divisiones interiores de:</t>
  </si>
  <si>
    <t>, techo de:</t>
  </si>
  <si>
    <t>Ocupación del edificio:</t>
  </si>
  <si>
    <t>Planta baja:</t>
  </si>
  <si>
    <t>Planta Alta:</t>
  </si>
  <si>
    <t>LIMITE DE                         RESPONSABILIDAD</t>
  </si>
  <si>
    <t>PRIMA NETA                  TOTAL</t>
  </si>
  <si>
    <t>Estructura.  Descripción:</t>
  </si>
  <si>
    <t>Contenido.  Descripción:</t>
  </si>
  <si>
    <t>máx. men. Por</t>
  </si>
  <si>
    <t>Monto:</t>
  </si>
  <si>
    <t>Observaciones:</t>
  </si>
  <si>
    <t>7. Declaraciones y Manifestaciones del Asegurado y Solicitud de Inclusión.</t>
  </si>
  <si>
    <t>Firma del Asegurado</t>
  </si>
  <si>
    <r>
      <t xml:space="preserve">Acepto los términos y condiciones de la cotización emitida por la Compañía para el proceso de análisis y aceptación del riesgo que será cubierto por el seguro; asimismo confirmo que antes de tomar este seguro he leído y comprendido las condiciones generales, la información establecida en la página web: </t>
    </r>
    <r>
      <rPr>
        <b/>
        <u/>
        <sz val="10"/>
        <rFont val="Arial"/>
        <family val="2"/>
      </rPr>
      <t>http://www.assanet.cr/formularios.aspx</t>
    </r>
    <r>
      <rPr>
        <b/>
        <sz val="10"/>
        <rFont val="Arial"/>
        <family val="2"/>
      </rPr>
      <t xml:space="preserve"> y demás datos que regula el artículo 12 de la Ley 8956 y artículos 24 y siguientes del Reglamento sobre comercialización de Seguros (Acuerdo SUGESE 03-10).</t>
    </r>
  </si>
  <si>
    <t>Favor indicar la dirección electrónica donde desea ser notificado</t>
  </si>
  <si>
    <t>“Este documento sólo constituye una solicitud de seguro, por tanto, no representa garantía alguna de que la misma será aceptada por la empresa de seguros, ni de que, en caso de aceptarse, la aceptación concuerde totalmente con los términos de la solicitud.”</t>
  </si>
  <si>
    <t>2.    La cobertura del seguro entra a regir una vez que la presente manifestación de consentimiento haya sido reportada por el Tomador/Contratante a la Asegurador.</t>
  </si>
  <si>
    <t>3.    El Tomador y el Asegurado certifican que la información brindada en este documento es veraz y exacta; entienden y conocen que cualquier reticencia o inexactitud puede generar la nulidad del contrato de seguro.</t>
  </si>
  <si>
    <r>
      <t xml:space="preserve"> </t>
    </r>
    <r>
      <rPr>
        <sz val="8"/>
        <color rgb="FF365F91"/>
        <rFont val="Airal"/>
      </rPr>
      <t xml:space="preserve">  </t>
    </r>
    <r>
      <rPr>
        <sz val="8"/>
        <color rgb="FF244061"/>
        <rFont val="Airal"/>
      </rPr>
      <t>Cédula Jurídica: 3-101-593961</t>
    </r>
  </si>
  <si>
    <r>
      <t xml:space="preserve">Acepto los términos y condiciones de la cotización emitida por la Compañía para el proceso de análisis y aceptación del riesgo que será cubierto por el seguro; asimismo confirmo que antes de tomar este seguro he leído y comprendido las condiciones generales, la información establecida en la página web: </t>
    </r>
    <r>
      <rPr>
        <u/>
        <sz val="9"/>
        <rFont val="Airal"/>
      </rPr>
      <t>http://www.assanet.cr/formularios.aspx</t>
    </r>
    <r>
      <rPr>
        <sz val="9"/>
        <rFont val="Airal"/>
      </rPr>
      <t xml:space="preserve"> y demás datos que regula el artículo 12 de la Ley 8956 y artículos 24 y siguientes del Reglamento sobre comercialización de Seguros (Acuerdo SUGESE 03-10).</t>
    </r>
  </si>
  <si>
    <t>1.    Como Asegurado manifiesto por este medio he recibido toda la información relativa al contrato de seguro y a la Entidad Aseguradora porque así lo he solicitado y por lo tanto, doy mi consentimiento de ser incluido dentro del presente contrato de seguro.</t>
  </si>
  <si>
    <t>Favor anexar listado de bienes a ser asegurados con su respectiva suma asegurada que contenga:</t>
  </si>
  <si>
    <t xml:space="preserve">a) Descripción del bien; b) Nombre del bien; c) Número de identificación, marca y modelo si lo hubiese; d) Año de fabricación; </t>
  </si>
  <si>
    <t>e) Valor Original del bien;  f) Suma Asegurada (valor actual del bien); g) Ubicación del bien; y</t>
  </si>
  <si>
    <t>h) Cualquier otra característica que contribuya con la identificación cualitativa y cuantivativa del bien asegurado.</t>
  </si>
  <si>
    <t>1. Datos Generales del Asegurado</t>
  </si>
  <si>
    <t>Solicitud de Póliza de Seguro de Incendio</t>
  </si>
  <si>
    <t xml:space="preserve">   Cédula Jurídica: 3-101-593961</t>
  </si>
  <si>
    <t>Favor completar esta solicitud con letra de molde. No debe omitir ninguna información.</t>
  </si>
  <si>
    <t xml:space="preserve">1% de la suma asegurada con un mínimo de ¢125.000,00 </t>
  </si>
  <si>
    <t>1% de la suma asegurada con un mínimo de $250,00</t>
  </si>
  <si>
    <t>Casas con un valor real efectivo hasta $1.500.000,00 o ¢750.000.000; en adelante debe ser cotizado por ASSA Compañía de Seguros</t>
  </si>
  <si>
    <t>Base de Valoración: Valor Real Efectivo, en caso de requerir Valor de Reposición se requiere cotizar en ASSA Compañía de Seguros.</t>
  </si>
  <si>
    <t>Si el cotizador arroja la leyenda "SOLICITAR COTIZACION ASSA", se debe enviar a cotizar el riesgo a ASSA ya sea por la aplicación de prima mínima o por el monto asegurado, debe ser cotizado en las oficinas</t>
  </si>
  <si>
    <t>¢125.000,00 Fijos por Evento</t>
  </si>
  <si>
    <t>$250,00 Fijos por Evento</t>
  </si>
  <si>
    <t>INFO CLIENTE</t>
  </si>
  <si>
    <t>INFORMACIÓN GENERAL CLIENTE</t>
  </si>
  <si>
    <t>RAZON SOCIAL</t>
  </si>
  <si>
    <t>CÉDULA JURÍDICA</t>
  </si>
  <si>
    <t>1ER NOMBRE</t>
  </si>
  <si>
    <t>2DO NOMBRE</t>
  </si>
  <si>
    <t>PRIMER APELLIDO</t>
  </si>
  <si>
    <t>SEGUNDO APELLIDO</t>
  </si>
  <si>
    <t>FECHA DE NACIMIENTO</t>
  </si>
  <si>
    <t>CÉDULA</t>
  </si>
  <si>
    <t>E-MAIL</t>
  </si>
  <si>
    <t>TELEFONO</t>
  </si>
  <si>
    <t>CANTÓN</t>
  </si>
  <si>
    <t>DIRECCION</t>
  </si>
  <si>
    <t>OCUPACIÓN</t>
  </si>
  <si>
    <t>EMPRESA DONDE TRABAJA</t>
  </si>
  <si>
    <t>NOMBRE CÓNYUGE</t>
  </si>
  <si>
    <t>CÉDULA CÓNYUGE</t>
  </si>
  <si>
    <t>INFO TOMADOR</t>
  </si>
  <si>
    <t>NOMBRE O RAZON SOCIAL</t>
  </si>
  <si>
    <t>N/A</t>
  </si>
  <si>
    <t>CEDULA JURIDICA</t>
  </si>
  <si>
    <t>REPRESENTANTE LEGAL</t>
  </si>
  <si>
    <t># CÉDULA DEL REPRESENTANTE</t>
  </si>
  <si>
    <t>1ER APELLIDO</t>
  </si>
  <si>
    <t>2DO APELLIDO</t>
  </si>
  <si>
    <t>CÉDULA O PASAPORTE</t>
  </si>
  <si>
    <t>INFO RESPONSABLE DE PAGO</t>
  </si>
  <si>
    <t>INFO ACREEDOR PRENDARIO</t>
  </si>
  <si>
    <t>ACREEDOR PRENDARIO</t>
  </si>
  <si>
    <t xml:space="preserve">CÉDULA </t>
  </si>
  <si>
    <t>MONTO</t>
  </si>
  <si>
    <t>OBSERVACIONES</t>
  </si>
  <si>
    <t>CEDULA DEL REPRESENTANTE</t>
  </si>
  <si>
    <t>COMPLETA</t>
  </si>
  <si>
    <t>FORMA DE PAGO</t>
  </si>
  <si>
    <t>ANUAL</t>
  </si>
  <si>
    <t>SEMESTRAL</t>
  </si>
  <si>
    <t>TRIMESTRAL</t>
  </si>
  <si>
    <t>MENSUAL</t>
  </si>
  <si>
    <t>colones</t>
  </si>
  <si>
    <t>dolares</t>
  </si>
  <si>
    <t>Extensión Cobertura Catastrófica (Incluye Riesgos de la 1 a la 3 de Coberturas Opcionales)</t>
  </si>
  <si>
    <t>COBERTURAS OPCIONALES:
Incluidas en esta cotización</t>
  </si>
  <si>
    <t/>
  </si>
  <si>
    <t>1.  Incendio y Daño Directo por Terremoto
2.  Daño Directo por vendaval, lluvia y derrame.
3.  Daño Directo por Inundación, daño por agua o por desbordamiento del mar y deslizamiento.
4.  Incendio y Daño Directo por desórdenes públicos.
5.  Daño Directo por maldad. 
6.  Saqueo.</t>
  </si>
  <si>
    <t>La documentación contractual y la nota técnica que integran este producto, serán registrados ante la Superintendencia General de Seguros de conformidad con lo dispuesto por el artículo 29, inciso d) de la Ley Reguladora del Mercado de Seguros 8653 bajo el registro número G06-44-A05-165-VLRCS de fecha 05 de Junio 2020.</t>
  </si>
  <si>
    <t>La documentación contractual y la nota técnica que integran este producto, serán registrados ante la Superintendencia General de Seguros de conformidad con lo dispuesto por el artículo 29, inciso d) de la Ley Reguladora del Mercado de Seguros 8653 bajo el registro número G06-44-A05-166-VLRCS de fecha 05 de Junio 2020.</t>
  </si>
  <si>
    <t>Vencimiento:</t>
  </si>
  <si>
    <t>Mes</t>
  </si>
  <si>
    <t>Explique a cuanta distancia se encuentra el bien</t>
  </si>
  <si>
    <t>Cm.</t>
  </si>
  <si>
    <t>Mts</t>
  </si>
  <si>
    <t>Desde</t>
  </si>
  <si>
    <t>Hasta</t>
  </si>
  <si>
    <t>La documentación contractual y la nota técnica que integran éste producto, están registrados ante la Superintendencia General de Seguros de conformidad con lo dispuesto por el artículo N° 29, inciso d) de la Ley Reguladora del Mercado de Seguros, Ley 8653, bajo los registros N° G06-44-A05-427-VLRCS y G06-44-A05-428-VLRCS de fecha 22 de Enero de 2020.</t>
  </si>
  <si>
    <t xml:space="preserve">   PRIMA ANUAL IVAI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</si>
</sst>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_);_(* \(#,##0\);_(* &quot;-&quot;_);_(@_)"/>
    <numFmt numFmtId="165" formatCode="_(&quot;₡&quot;* #,##0.00_);_(&quot;₡&quot;* \(#,##0.00\);_(&quot;₡&quot;* &quot;-&quot;??_);_(@_)"/>
    <numFmt numFmtId="166" formatCode="_(* #,##0.00_);_(* \(#,##0.00\);_(* &quot;-&quot;??_);_(@_)"/>
    <numFmt numFmtId="167" formatCode="&quot;$&quot;#,##0.00_);\(&quot;$&quot;#,##0.00\)"/>
    <numFmt numFmtId="168" formatCode="_(* #,##0_);_(* \(#,##0\);_(* &quot;-&quot;??_);_(@_)"/>
    <numFmt numFmtId="169" formatCode="0.000"/>
    <numFmt numFmtId="170" formatCode="[$₡-140A]#,##0.00_);\([$₡-140A]#,##0.00\)"/>
    <numFmt numFmtId="171" formatCode="&quot;₡&quot;#,##0.00"/>
    <numFmt numFmtId="172" formatCode="[$$-540A]#,##0.00"/>
  </numFmts>
  <fonts count="118">
    <font>
      <sz val="10"/>
      <name val="Arial"/>
    </font>
    <font>
      <sz val="11"/>
      <color theme="1"/>
      <name val="Calibri"/>
      <family val="2"/>
      <scheme val="minor"/>
    </font>
    <font>
      <sz val="11"/>
      <color theme="1"/>
      <name val="Calibri"/>
      <family val="2"/>
      <scheme val="minor"/>
    </font>
    <font>
      <sz val="10"/>
      <name val="Arial"/>
      <family val="2"/>
    </font>
    <font>
      <sz val="10"/>
      <name val="Optimum"/>
      <family val="2"/>
    </font>
    <font>
      <b/>
      <sz val="14"/>
      <name val="Optimum"/>
      <family val="2"/>
    </font>
    <font>
      <sz val="22"/>
      <name val="Arial Black"/>
      <family val="2"/>
    </font>
    <font>
      <sz val="10"/>
      <color indexed="8"/>
      <name val="Optimum"/>
      <family val="2"/>
    </font>
    <font>
      <b/>
      <sz val="12"/>
      <color indexed="8"/>
      <name val="Optimum"/>
      <family val="2"/>
    </font>
    <font>
      <b/>
      <sz val="10"/>
      <color indexed="8"/>
      <name val="Optimum"/>
      <family val="2"/>
    </font>
    <font>
      <b/>
      <sz val="10"/>
      <name val="Optimum"/>
      <family val="2"/>
    </font>
    <font>
      <b/>
      <sz val="12"/>
      <name val="Optimum"/>
      <family val="2"/>
    </font>
    <font>
      <sz val="10"/>
      <color indexed="9"/>
      <name val="Optimum"/>
      <family val="2"/>
    </font>
    <font>
      <b/>
      <sz val="12"/>
      <color indexed="10"/>
      <name val="Optimum"/>
      <family val="2"/>
    </font>
    <font>
      <sz val="10"/>
      <color indexed="10"/>
      <name val="Optimum"/>
      <family val="2"/>
    </font>
    <font>
      <sz val="9"/>
      <name val="Arial"/>
      <family val="2"/>
    </font>
    <font>
      <sz val="9"/>
      <name val="Optimum"/>
      <family val="2"/>
    </font>
    <font>
      <b/>
      <sz val="10"/>
      <name val="Arial"/>
      <family val="2"/>
    </font>
    <font>
      <u/>
      <sz val="10"/>
      <name val="Optimum"/>
      <family val="2"/>
    </font>
    <font>
      <b/>
      <sz val="12"/>
      <name val="Arial"/>
      <family val="2"/>
    </font>
    <font>
      <sz val="11"/>
      <color theme="1"/>
      <name val="Calibri"/>
      <family val="2"/>
      <scheme val="minor"/>
    </font>
    <font>
      <b/>
      <sz val="12"/>
      <color indexed="8"/>
      <name val="Tahoma"/>
      <family val="2"/>
    </font>
    <font>
      <b/>
      <sz val="12"/>
      <name val="Tahoma"/>
      <family val="2"/>
    </font>
    <font>
      <b/>
      <sz val="12"/>
      <color indexed="10"/>
      <name val="Tahoma"/>
      <family val="2"/>
    </font>
    <font>
      <sz val="12"/>
      <name val="Tahoma"/>
      <family val="2"/>
    </font>
    <font>
      <sz val="12"/>
      <color indexed="8"/>
      <name val="Tahoma"/>
      <family val="2"/>
    </font>
    <font>
      <sz val="12"/>
      <color indexed="10"/>
      <name val="Tahoma"/>
      <family val="2"/>
    </font>
    <font>
      <u/>
      <sz val="12"/>
      <name val="Tahoma"/>
      <family val="2"/>
    </font>
    <font>
      <b/>
      <sz val="12"/>
      <color theme="0"/>
      <name val="Tahoma"/>
      <family val="2"/>
    </font>
    <font>
      <sz val="9"/>
      <color indexed="8"/>
      <name val="Tahoma"/>
      <family val="2"/>
    </font>
    <font>
      <sz val="11"/>
      <name val="Arial"/>
      <family val="2"/>
    </font>
    <font>
      <b/>
      <sz val="16"/>
      <color theme="0"/>
      <name val="Tahoma"/>
      <family val="2"/>
    </font>
    <font>
      <sz val="16"/>
      <color theme="0"/>
      <name val="Tahoma"/>
      <family val="2"/>
    </font>
    <font>
      <b/>
      <sz val="16"/>
      <name val="Tahoma"/>
      <family val="2"/>
    </font>
    <font>
      <b/>
      <sz val="14"/>
      <color indexed="8"/>
      <name val="Tahoma"/>
      <family val="2"/>
    </font>
    <font>
      <b/>
      <sz val="12"/>
      <color theme="0"/>
      <name val="Optimum"/>
      <family val="2"/>
    </font>
    <font>
      <b/>
      <sz val="10"/>
      <color theme="0"/>
      <name val="Optimum"/>
      <family val="2"/>
    </font>
    <font>
      <sz val="10"/>
      <color theme="0"/>
      <name val="Optimum"/>
      <family val="2"/>
    </font>
    <font>
      <b/>
      <sz val="11"/>
      <name val="Arial"/>
      <family val="2"/>
    </font>
    <font>
      <sz val="12"/>
      <name val="Arial"/>
      <family val="2"/>
    </font>
    <font>
      <b/>
      <sz val="14"/>
      <color theme="0"/>
      <name val="Tahoma"/>
      <family val="2"/>
    </font>
    <font>
      <b/>
      <sz val="11"/>
      <name val="Optimum"/>
      <family val="2"/>
    </font>
    <font>
      <sz val="11"/>
      <name val="Optimum"/>
      <family val="2"/>
    </font>
    <font>
      <b/>
      <sz val="11"/>
      <color theme="0"/>
      <name val="Optimum"/>
      <family val="2"/>
    </font>
    <font>
      <sz val="11"/>
      <color indexed="8"/>
      <name val="Optimum"/>
      <family val="2"/>
    </font>
    <font>
      <b/>
      <sz val="11"/>
      <color indexed="8"/>
      <name val="Tahoma"/>
      <family val="2"/>
    </font>
    <font>
      <b/>
      <sz val="11"/>
      <name val="Tahoma"/>
      <family val="2"/>
    </font>
    <font>
      <b/>
      <sz val="11"/>
      <color indexed="8"/>
      <name val="Optimum"/>
      <family val="2"/>
    </font>
    <font>
      <sz val="11"/>
      <name val="Tahoma"/>
      <family val="2"/>
    </font>
    <font>
      <b/>
      <sz val="11"/>
      <color indexed="10"/>
      <name val="Optimum"/>
      <family val="2"/>
    </font>
    <font>
      <sz val="11"/>
      <color indexed="10"/>
      <name val="Arial"/>
      <family val="2"/>
    </font>
    <font>
      <u/>
      <sz val="11"/>
      <name val="Optimum"/>
      <family val="2"/>
    </font>
    <font>
      <sz val="12"/>
      <color rgb="FFFF0000"/>
      <name val="Arial"/>
      <family val="2"/>
    </font>
    <font>
      <sz val="12"/>
      <color indexed="8"/>
      <name val="Optimum"/>
      <family val="2"/>
    </font>
    <font>
      <sz val="12"/>
      <color theme="3"/>
      <name val="Arial"/>
      <family val="2"/>
    </font>
    <font>
      <sz val="12"/>
      <color indexed="9"/>
      <name val="Optimum"/>
      <family val="2"/>
    </font>
    <font>
      <sz val="12"/>
      <color indexed="10"/>
      <name val="Arial"/>
      <family val="2"/>
    </font>
    <font>
      <b/>
      <sz val="16"/>
      <name val="Optimum"/>
      <family val="2"/>
    </font>
    <font>
      <b/>
      <sz val="18"/>
      <name val="Optimum"/>
      <family val="2"/>
    </font>
    <font>
      <b/>
      <sz val="10"/>
      <color indexed="8"/>
      <name val="Tahoma"/>
      <family val="2"/>
    </font>
    <font>
      <b/>
      <sz val="16"/>
      <name val="Arial"/>
      <family val="2"/>
    </font>
    <font>
      <b/>
      <sz val="18"/>
      <color rgb="FF000000"/>
      <name val="Tahoma"/>
      <family val="2"/>
    </font>
    <font>
      <b/>
      <sz val="14"/>
      <name val="Tahoma"/>
      <family val="2"/>
    </font>
    <font>
      <sz val="14"/>
      <name val="Tahoma"/>
      <family val="2"/>
    </font>
    <font>
      <u/>
      <sz val="10"/>
      <color theme="10"/>
      <name val="Arial"/>
      <family val="2"/>
    </font>
    <font>
      <sz val="9"/>
      <name val="Optimum"/>
      <family val="2"/>
    </font>
    <font>
      <b/>
      <sz val="9"/>
      <color theme="0"/>
      <name val="Tahoma"/>
      <family val="2"/>
    </font>
    <font>
      <b/>
      <sz val="12"/>
      <color rgb="FF00B050"/>
      <name val="Tahoma"/>
      <family val="2"/>
    </font>
    <font>
      <b/>
      <sz val="12"/>
      <color theme="8" tint="-0.249977111117893"/>
      <name val="Tahoma"/>
      <family val="2"/>
    </font>
    <font>
      <b/>
      <sz val="12"/>
      <color rgb="FFFFFF00"/>
      <name val="Tahoma"/>
      <family val="2"/>
    </font>
    <font>
      <sz val="11"/>
      <color indexed="8"/>
      <name val="Tahoma"/>
      <family val="2"/>
    </font>
    <font>
      <sz val="9"/>
      <name val="Tahoma"/>
      <family val="2"/>
    </font>
    <font>
      <sz val="11"/>
      <name val="Calibri"/>
      <family val="2"/>
    </font>
    <font>
      <b/>
      <sz val="12"/>
      <color theme="0"/>
      <name val="Arial"/>
      <family val="2"/>
    </font>
    <font>
      <u/>
      <sz val="11"/>
      <color rgb="FF0000FF"/>
      <name val="Arial"/>
      <family val="2"/>
    </font>
    <font>
      <b/>
      <sz val="10"/>
      <color theme="0"/>
      <name val="Tahoma"/>
      <family val="2"/>
    </font>
    <font>
      <b/>
      <i/>
      <u/>
      <sz val="11"/>
      <name val="Arial"/>
      <family val="2"/>
    </font>
    <font>
      <b/>
      <sz val="11"/>
      <color theme="0"/>
      <name val="Arial"/>
      <family val="2"/>
    </font>
    <font>
      <u/>
      <sz val="10"/>
      <color theme="0"/>
      <name val="Arial"/>
      <family val="2"/>
    </font>
    <font>
      <b/>
      <sz val="10"/>
      <color theme="1"/>
      <name val="Arial"/>
      <family val="2"/>
    </font>
    <font>
      <sz val="10"/>
      <color rgb="FF000000"/>
      <name val="Arial"/>
      <family val="2"/>
    </font>
    <font>
      <sz val="12"/>
      <color theme="0"/>
      <name val="Tahoma"/>
      <family val="2"/>
    </font>
    <font>
      <sz val="12"/>
      <color rgb="FFFF0000"/>
      <name val="Tahoma"/>
      <family val="2"/>
    </font>
    <font>
      <sz val="12"/>
      <color rgb="FF008000"/>
      <name val="Tahoma"/>
      <family val="2"/>
    </font>
    <font>
      <b/>
      <sz val="11"/>
      <color rgb="FF008000"/>
      <name val="Arial"/>
      <family val="2"/>
    </font>
    <font>
      <b/>
      <sz val="11"/>
      <color rgb="FFC00000"/>
      <name val="Arial"/>
      <family val="2"/>
    </font>
    <font>
      <sz val="12"/>
      <color rgb="FFC00000"/>
      <name val="Tahoma"/>
      <family val="2"/>
    </font>
    <font>
      <b/>
      <sz val="10"/>
      <name val="Tahoma"/>
      <family val="2"/>
    </font>
    <font>
      <b/>
      <sz val="12"/>
      <color theme="0"/>
      <name val="Calibri"/>
      <family val="2"/>
    </font>
    <font>
      <sz val="10"/>
      <name val="Tahoma"/>
      <family val="2"/>
    </font>
    <font>
      <b/>
      <sz val="11"/>
      <color theme="0"/>
      <name val="Calibri"/>
      <family val="2"/>
      <scheme val="minor"/>
    </font>
    <font>
      <b/>
      <sz val="11"/>
      <color theme="1"/>
      <name val="Calibri"/>
      <family val="2"/>
      <scheme val="minor"/>
    </font>
    <font>
      <b/>
      <sz val="12"/>
      <color theme="0"/>
      <name val="Calibri"/>
      <family val="2"/>
      <scheme val="minor"/>
    </font>
    <font>
      <b/>
      <sz val="10"/>
      <name val="Calibri"/>
      <family val="2"/>
    </font>
    <font>
      <b/>
      <sz val="12"/>
      <color rgb="FF000000"/>
      <name val="Arial"/>
      <family val="2"/>
    </font>
    <font>
      <b/>
      <u/>
      <sz val="10"/>
      <name val="Arial"/>
      <family val="2"/>
    </font>
    <font>
      <b/>
      <sz val="9"/>
      <name val="Arial"/>
      <family val="2"/>
    </font>
    <font>
      <b/>
      <sz val="10"/>
      <color indexed="9"/>
      <name val="Arial"/>
      <family val="2"/>
    </font>
    <font>
      <b/>
      <sz val="10"/>
      <color theme="0"/>
      <name val="Arial"/>
      <family val="2"/>
    </font>
    <font>
      <sz val="10"/>
      <name val="Airal"/>
    </font>
    <font>
      <sz val="10"/>
      <color rgb="FF365F91"/>
      <name val="Airal"/>
    </font>
    <font>
      <sz val="8"/>
      <color rgb="FF365F91"/>
      <name val="Airal"/>
    </font>
    <font>
      <sz val="8"/>
      <color rgb="FF244061"/>
      <name val="Airal"/>
    </font>
    <font>
      <b/>
      <sz val="10"/>
      <name val="Airal"/>
    </font>
    <font>
      <sz val="8"/>
      <color rgb="FF000000"/>
      <name val="Airal"/>
    </font>
    <font>
      <b/>
      <sz val="10"/>
      <color indexed="9"/>
      <name val="Airal"/>
    </font>
    <font>
      <b/>
      <sz val="11"/>
      <name val="Airal"/>
    </font>
    <font>
      <b/>
      <sz val="10"/>
      <color theme="0"/>
      <name val="Airal"/>
    </font>
    <font>
      <sz val="10"/>
      <color rgb="FF000000"/>
      <name val="Airal"/>
    </font>
    <font>
      <sz val="9"/>
      <name val="Airal"/>
    </font>
    <font>
      <u/>
      <sz val="9"/>
      <name val="Airal"/>
    </font>
    <font>
      <b/>
      <u/>
      <sz val="12"/>
      <name val="Airal"/>
    </font>
    <font>
      <b/>
      <sz val="9"/>
      <name val="Airal"/>
    </font>
    <font>
      <sz val="16"/>
      <color rgb="FF000000"/>
      <name val="Arial"/>
      <family val="2"/>
    </font>
    <font>
      <sz val="10"/>
      <color rgb="FF0000FF"/>
      <name val="Airal"/>
    </font>
    <font>
      <sz val="12"/>
      <color rgb="FF002060"/>
      <name val="Tahoma"/>
      <family val="2"/>
    </font>
    <font>
      <b/>
      <sz val="14"/>
      <name val="Arial"/>
      <family val="2"/>
    </font>
    <font>
      <sz val="11"/>
      <name val="Airal"/>
    </font>
  </fonts>
  <fills count="20">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4" tint="-0.249977111117893"/>
        <bgColor indexed="64"/>
      </patternFill>
    </fill>
    <fill>
      <patternFill patternType="solid">
        <fgColor theme="0"/>
        <bgColor indexed="64"/>
      </patternFill>
    </fill>
    <fill>
      <patternFill patternType="solid">
        <fgColor rgb="FF92D050"/>
        <bgColor indexed="64"/>
      </patternFill>
    </fill>
    <fill>
      <patternFill patternType="solid">
        <fgColor theme="3"/>
        <bgColor indexed="64"/>
      </patternFill>
    </fill>
    <fill>
      <patternFill patternType="solid">
        <fgColor rgb="FFFFC000"/>
        <bgColor indexed="64"/>
      </patternFill>
    </fill>
    <fill>
      <patternFill patternType="solid">
        <fgColor rgb="FFCC9900"/>
        <bgColor indexed="64"/>
      </patternFill>
    </fill>
    <fill>
      <patternFill patternType="solid">
        <fgColor theme="0" tint="-0.249977111117893"/>
        <bgColor indexed="64"/>
      </patternFill>
    </fill>
    <fill>
      <patternFill patternType="solid">
        <fgColor rgb="FF00B050"/>
        <bgColor indexed="64"/>
      </patternFill>
    </fill>
    <fill>
      <patternFill patternType="solid">
        <fgColor theme="5" tint="-0.249977111117893"/>
        <bgColor indexed="64"/>
      </patternFill>
    </fill>
    <fill>
      <patternFill patternType="solid">
        <fgColor theme="6" tint="-0.499984740745262"/>
        <bgColor indexed="64"/>
      </patternFill>
    </fill>
    <fill>
      <patternFill patternType="solid">
        <fgColor rgb="FF0070C0"/>
        <bgColor indexed="64"/>
      </patternFill>
    </fill>
    <fill>
      <patternFill patternType="solid">
        <fgColor theme="9" tint="-0.249977111117893"/>
        <bgColor indexed="64"/>
      </patternFill>
    </fill>
    <fill>
      <patternFill patternType="solid">
        <fgColor rgb="FF008000"/>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rgb="FF969696"/>
        <bgColor indexed="64"/>
      </patternFill>
    </fill>
  </fills>
  <borders count="10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style="thin">
        <color auto="1"/>
      </left>
      <right style="thin">
        <color auto="1"/>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auto="1"/>
      </left>
      <right/>
      <top style="medium">
        <color indexed="64"/>
      </top>
      <bottom style="thin">
        <color indexed="64"/>
      </bottom>
      <diagonal/>
    </border>
    <border>
      <left style="thin">
        <color auto="1"/>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style="thin">
        <color indexed="64"/>
      </left>
      <right/>
      <top style="thin">
        <color indexed="64"/>
      </top>
      <bottom/>
      <diagonal/>
    </border>
    <border>
      <left/>
      <right style="medium">
        <color theme="0"/>
      </right>
      <top style="medium">
        <color theme="0"/>
      </top>
      <bottom/>
      <diagonal/>
    </border>
    <border>
      <left/>
      <right/>
      <top/>
      <bottom style="medium">
        <color theme="0"/>
      </bottom>
      <diagonal/>
    </border>
    <border>
      <left style="medium">
        <color theme="0"/>
      </left>
      <right style="medium">
        <color theme="0"/>
      </right>
      <top/>
      <bottom/>
      <diagonal/>
    </border>
    <border>
      <left/>
      <right/>
      <top style="medium">
        <color theme="0"/>
      </top>
      <bottom/>
      <diagonal/>
    </border>
    <border>
      <left style="medium">
        <color theme="0"/>
      </left>
      <right/>
      <top style="medium">
        <color theme="0"/>
      </top>
      <bottom style="medium">
        <color theme="0"/>
      </bottom>
      <diagonal/>
    </border>
    <border>
      <left style="medium">
        <color theme="0"/>
      </left>
      <right/>
      <top style="medium">
        <color theme="0"/>
      </top>
      <bottom/>
      <diagonal/>
    </border>
    <border>
      <left/>
      <right style="medium">
        <color theme="0"/>
      </right>
      <top/>
      <bottom/>
      <diagonal/>
    </border>
    <border>
      <left style="medium">
        <color theme="1"/>
      </left>
      <right style="medium">
        <color theme="1"/>
      </right>
      <top style="medium">
        <color theme="1"/>
      </top>
      <bottom style="medium">
        <color theme="1"/>
      </bottom>
      <diagonal/>
    </border>
    <border>
      <left style="thin">
        <color indexed="64"/>
      </left>
      <right/>
      <top style="medium">
        <color theme="0"/>
      </top>
      <bottom/>
      <diagonal/>
    </border>
    <border>
      <left style="thin">
        <color indexed="64"/>
      </left>
      <right/>
      <top style="medium">
        <color theme="0"/>
      </top>
      <bottom style="medium">
        <color theme="0"/>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style="medium">
        <color theme="1"/>
      </bottom>
      <diagonal/>
    </border>
    <border>
      <left style="thin">
        <color theme="1"/>
      </left>
      <right style="thin">
        <color theme="1"/>
      </right>
      <top style="thin">
        <color theme="1"/>
      </top>
      <bottom style="medium">
        <color theme="1"/>
      </bottom>
      <diagonal/>
    </border>
    <border>
      <left/>
      <right style="medium">
        <color indexed="64"/>
      </right>
      <top style="thin">
        <color indexed="64"/>
      </top>
      <bottom style="thin">
        <color indexed="64"/>
      </bottom>
      <diagonal/>
    </border>
    <border>
      <left style="medium">
        <color indexed="64"/>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style="thin">
        <color theme="1"/>
      </right>
      <top style="thin">
        <color theme="1"/>
      </top>
      <bottom style="medium">
        <color theme="1"/>
      </bottom>
      <diagonal/>
    </border>
    <border>
      <left style="medium">
        <color indexed="64"/>
      </left>
      <right/>
      <top style="thin">
        <color theme="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theme="1"/>
      </bottom>
      <diagonal/>
    </border>
    <border>
      <left style="thin">
        <color theme="1"/>
      </left>
      <right style="thin">
        <color theme="1"/>
      </right>
      <top/>
      <bottom style="thin">
        <color theme="1"/>
      </bottom>
      <diagonal/>
    </border>
    <border>
      <left/>
      <right style="medium">
        <color indexed="64"/>
      </right>
      <top/>
      <bottom style="medium">
        <color theme="1"/>
      </bottom>
      <diagonal/>
    </border>
    <border>
      <left style="medium">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theme="1"/>
      </left>
      <right style="thin">
        <color theme="1"/>
      </right>
      <top style="thin">
        <color theme="1"/>
      </top>
      <bottom/>
      <diagonal/>
    </border>
    <border>
      <left/>
      <right/>
      <top style="thin">
        <color indexed="64"/>
      </top>
      <bottom style="medium">
        <color indexed="64"/>
      </bottom>
      <diagonal/>
    </border>
    <border>
      <left style="medium">
        <color theme="0"/>
      </left>
      <right/>
      <top/>
      <bottom/>
      <diagonal/>
    </border>
    <border>
      <left style="thin">
        <color indexed="64"/>
      </left>
      <right/>
      <top/>
      <bottom/>
      <diagonal/>
    </border>
    <border>
      <left/>
      <right style="thin">
        <color indexed="64"/>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style="medium">
        <color theme="0"/>
      </top>
      <bottom/>
      <diagonal/>
    </border>
    <border>
      <left/>
      <right style="medium">
        <color theme="1"/>
      </right>
      <top style="medium">
        <color theme="0"/>
      </top>
      <bottom/>
      <diagonal/>
    </border>
    <border>
      <left style="medium">
        <color theme="1"/>
      </left>
      <right style="thin">
        <color indexed="64"/>
      </right>
      <top style="thin">
        <color indexed="64"/>
      </top>
      <bottom style="thin">
        <color indexed="64"/>
      </bottom>
      <diagonal/>
    </border>
    <border>
      <left style="medium">
        <color theme="1"/>
      </left>
      <right style="thin">
        <color indexed="64"/>
      </right>
      <top style="thin">
        <color indexed="64"/>
      </top>
      <bottom/>
      <diagonal/>
    </border>
    <border>
      <left style="medium">
        <color theme="1"/>
      </left>
      <right style="thin">
        <color indexed="64"/>
      </right>
      <top/>
      <bottom style="thin">
        <color indexed="64"/>
      </bottom>
      <diagonal/>
    </border>
    <border>
      <left/>
      <right style="medium">
        <color theme="1"/>
      </right>
      <top/>
      <bottom style="medium">
        <color indexed="64"/>
      </bottom>
      <diagonal/>
    </border>
    <border>
      <left style="medium">
        <color theme="1"/>
      </left>
      <right/>
      <top style="thin">
        <color indexed="64"/>
      </top>
      <bottom style="medium">
        <color indexed="64"/>
      </bottom>
      <diagonal/>
    </border>
  </borders>
  <cellStyleXfs count="17">
    <xf numFmtId="0" fontId="0" fillId="0" borderId="0"/>
    <xf numFmtId="166"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applyNumberFormat="0" applyFill="0" applyBorder="0" applyAlignment="0" applyProtection="0">
      <alignment vertical="top"/>
      <protection locked="0"/>
    </xf>
    <xf numFmtId="0" fontId="2" fillId="0" borderId="0"/>
    <xf numFmtId="165" fontId="3" fillId="0" borderId="0" applyFill="0" applyBorder="0" applyAlignment="0" applyProtection="0"/>
    <xf numFmtId="9" fontId="3" fillId="0" borderId="0" applyFill="0" applyBorder="0" applyAlignment="0" applyProtection="0"/>
    <xf numFmtId="0" fontId="3" fillId="0" borderId="0"/>
    <xf numFmtId="0" fontId="64" fillId="0" borderId="0" applyNumberFormat="0" applyFill="0" applyBorder="0" applyAlignment="0" applyProtection="0"/>
    <xf numFmtId="0" fontId="1" fillId="0" borderId="0"/>
  </cellStyleXfs>
  <cellXfs count="771">
    <xf numFmtId="0" fontId="0" fillId="0" borderId="0" xfId="0"/>
    <xf numFmtId="0" fontId="4" fillId="2" borderId="0" xfId="0" applyFont="1" applyFill="1" applyBorder="1" applyAlignment="1">
      <alignment vertical="center"/>
    </xf>
    <xf numFmtId="0" fontId="7" fillId="2" borderId="0" xfId="0" applyFont="1" applyFill="1" applyBorder="1" applyAlignment="1">
      <alignment vertical="center"/>
    </xf>
    <xf numFmtId="0" fontId="14" fillId="2" borderId="0" xfId="0" applyFont="1" applyFill="1" applyBorder="1" applyAlignment="1">
      <alignment vertical="center"/>
    </xf>
    <xf numFmtId="167" fontId="13" fillId="2" borderId="0" xfId="1" applyNumberFormat="1" applyFont="1" applyFill="1" applyBorder="1" applyAlignment="1">
      <alignment vertical="center"/>
    </xf>
    <xf numFmtId="0" fontId="0" fillId="0" borderId="0" xfId="0" applyBorder="1"/>
    <xf numFmtId="0" fontId="0" fillId="0" borderId="0" xfId="0" applyFill="1" applyBorder="1"/>
    <xf numFmtId="0" fontId="4" fillId="2" borderId="0" xfId="0" applyFont="1" applyFill="1" applyAlignment="1">
      <alignment vertical="center"/>
    </xf>
    <xf numFmtId="0" fontId="4" fillId="2" borderId="0" xfId="0" applyFont="1" applyFill="1" applyBorder="1" applyAlignment="1">
      <alignment horizontal="left" vertical="center"/>
    </xf>
    <xf numFmtId="0" fontId="4" fillId="2" borderId="0" xfId="0" applyFont="1" applyFill="1" applyBorder="1" applyAlignment="1">
      <alignment horizontal="centerContinuous" vertical="center"/>
    </xf>
    <xf numFmtId="0" fontId="10" fillId="2" borderId="0" xfId="0" applyFont="1" applyFill="1" applyAlignment="1">
      <alignment horizontal="centerContinuous" vertical="center"/>
    </xf>
    <xf numFmtId="0" fontId="4" fillId="2" borderId="0" xfId="0" applyFont="1" applyFill="1" applyAlignment="1">
      <alignment horizontal="centerContinuous" vertical="center"/>
    </xf>
    <xf numFmtId="0" fontId="5" fillId="2" borderId="0" xfId="0" applyFont="1" applyFill="1" applyAlignment="1">
      <alignment horizontal="centerContinuous" vertical="center"/>
    </xf>
    <xf numFmtId="0" fontId="6" fillId="2" borderId="0" xfId="0" applyFont="1" applyFill="1" applyAlignment="1">
      <alignment horizontal="centerContinuous" vertical="center"/>
    </xf>
    <xf numFmtId="0" fontId="16" fillId="2" borderId="0" xfId="0" applyFont="1" applyFill="1" applyBorder="1" applyAlignment="1">
      <alignment vertical="center"/>
    </xf>
    <xf numFmtId="0" fontId="4" fillId="5" borderId="0" xfId="0" applyFont="1" applyFill="1" applyAlignment="1">
      <alignment vertical="center"/>
    </xf>
    <xf numFmtId="0" fontId="24" fillId="2" borderId="0" xfId="0" applyFont="1" applyFill="1" applyAlignment="1">
      <alignment vertical="center"/>
    </xf>
    <xf numFmtId="0" fontId="24" fillId="2" borderId="0" xfId="0" applyFont="1" applyFill="1"/>
    <xf numFmtId="0" fontId="24" fillId="0" borderId="0" xfId="0" applyFont="1"/>
    <xf numFmtId="0" fontId="25" fillId="2" borderId="0" xfId="0" applyFont="1" applyFill="1" applyBorder="1" applyAlignment="1">
      <alignment vertical="center"/>
    </xf>
    <xf numFmtId="0" fontId="24" fillId="2" borderId="0" xfId="0" applyFont="1" applyFill="1" applyBorder="1" applyAlignment="1">
      <alignment vertical="center"/>
    </xf>
    <xf numFmtId="0" fontId="24" fillId="0" borderId="0" xfId="0" applyFont="1" applyAlignment="1">
      <alignment vertical="center"/>
    </xf>
    <xf numFmtId="0" fontId="0" fillId="5" borderId="0" xfId="0" applyFill="1"/>
    <xf numFmtId="0" fontId="0" fillId="5" borderId="0" xfId="0" applyFill="1" applyBorder="1"/>
    <xf numFmtId="0" fontId="3" fillId="5" borderId="0" xfId="0" applyFont="1" applyFill="1"/>
    <xf numFmtId="0" fontId="7" fillId="5" borderId="0" xfId="0" applyFont="1" applyFill="1" applyAlignment="1">
      <alignment vertical="center"/>
    </xf>
    <xf numFmtId="0" fontId="12" fillId="5" borderId="0" xfId="0" applyFont="1" applyFill="1" applyBorder="1" applyAlignment="1">
      <alignment vertical="center"/>
    </xf>
    <xf numFmtId="0" fontId="14" fillId="5" borderId="0" xfId="0" applyFont="1" applyFill="1" applyAlignment="1">
      <alignment vertical="center"/>
    </xf>
    <xf numFmtId="0" fontId="4" fillId="5" borderId="0" xfId="0" applyFont="1" applyFill="1" applyBorder="1" applyAlignment="1">
      <alignment horizontal="centerContinuous" vertical="center"/>
    </xf>
    <xf numFmtId="0" fontId="4" fillId="5" borderId="0" xfId="0" applyFont="1" applyFill="1" applyBorder="1" applyAlignment="1">
      <alignment horizontal="left" vertical="center"/>
    </xf>
    <xf numFmtId="0" fontId="17" fillId="5" borderId="0" xfId="0" applyFont="1" applyFill="1"/>
    <xf numFmtId="0" fontId="18" fillId="2" borderId="0" xfId="0" applyFont="1" applyFill="1" applyBorder="1" applyAlignment="1">
      <alignment horizontal="center" vertical="center"/>
    </xf>
    <xf numFmtId="0" fontId="42" fillId="2" borderId="0" xfId="0" applyFont="1" applyFill="1" applyAlignment="1">
      <alignment vertical="center"/>
    </xf>
    <xf numFmtId="0" fontId="30" fillId="0" borderId="0" xfId="0" applyFont="1"/>
    <xf numFmtId="0" fontId="41" fillId="2" borderId="0" xfId="0" applyFont="1" applyFill="1" applyAlignment="1">
      <alignment horizontal="centerContinuous" vertical="center"/>
    </xf>
    <xf numFmtId="0" fontId="42" fillId="2" borderId="5" xfId="0" applyFont="1" applyFill="1" applyBorder="1" applyAlignment="1">
      <alignment vertical="center"/>
    </xf>
    <xf numFmtId="0" fontId="49" fillId="2" borderId="0" xfId="0" applyFont="1" applyFill="1" applyBorder="1" applyAlignment="1">
      <alignment horizontal="left" vertical="center"/>
    </xf>
    <xf numFmtId="0" fontId="50" fillId="2" borderId="0" xfId="0" applyFont="1" applyFill="1"/>
    <xf numFmtId="0" fontId="30" fillId="2" borderId="0" xfId="0" applyFont="1" applyFill="1"/>
    <xf numFmtId="0" fontId="41" fillId="2" borderId="0" xfId="0" applyFont="1" applyFill="1" applyBorder="1" applyAlignment="1">
      <alignment horizontal="left" vertical="center"/>
    </xf>
    <xf numFmtId="0" fontId="42" fillId="2" borderId="0" xfId="0" applyFont="1" applyFill="1" applyBorder="1" applyAlignment="1">
      <alignment horizontal="left" vertical="center"/>
    </xf>
    <xf numFmtId="0" fontId="51" fillId="2" borderId="0" xfId="0" applyFont="1" applyFill="1" applyBorder="1" applyAlignment="1">
      <alignment horizontal="center" vertical="center"/>
    </xf>
    <xf numFmtId="0" fontId="41" fillId="2" borderId="0" xfId="0" applyFont="1" applyFill="1" applyBorder="1" applyAlignment="1">
      <alignment horizontal="centerContinuous" vertical="center"/>
    </xf>
    <xf numFmtId="0" fontId="30" fillId="5" borderId="0" xfId="0" applyFont="1" applyFill="1" applyBorder="1"/>
    <xf numFmtId="0" fontId="30" fillId="0" borderId="0" xfId="0" applyFont="1" applyFill="1" applyBorder="1"/>
    <xf numFmtId="0" fontId="39" fillId="0" borderId="0" xfId="0" applyFont="1"/>
    <xf numFmtId="0" fontId="39" fillId="5" borderId="0" xfId="0" applyFont="1" applyFill="1"/>
    <xf numFmtId="0" fontId="53" fillId="2" borderId="0" xfId="0" applyFont="1" applyFill="1" applyBorder="1" applyAlignment="1">
      <alignment vertical="center"/>
    </xf>
    <xf numFmtId="0" fontId="56" fillId="0" borderId="0" xfId="0" applyFont="1"/>
    <xf numFmtId="0" fontId="0" fillId="5" borderId="17" xfId="0" applyFill="1" applyBorder="1"/>
    <xf numFmtId="0" fontId="60" fillId="9" borderId="0" xfId="0" applyFont="1" applyFill="1"/>
    <xf numFmtId="0" fontId="45" fillId="2" borderId="23" xfId="0" applyFont="1" applyFill="1" applyBorder="1" applyAlignment="1">
      <alignment horizontal="left" vertical="center"/>
    </xf>
    <xf numFmtId="0" fontId="59" fillId="2" borderId="23" xfId="0" applyFont="1" applyFill="1" applyBorder="1" applyAlignment="1">
      <alignment horizontal="left" vertical="center"/>
    </xf>
    <xf numFmtId="0" fontId="60" fillId="10" borderId="0" xfId="0" applyFont="1" applyFill="1"/>
    <xf numFmtId="0" fontId="54" fillId="0" borderId="0" xfId="0" applyFont="1" applyAlignment="1">
      <alignment horizontal="left"/>
    </xf>
    <xf numFmtId="0" fontId="48" fillId="5" borderId="0" xfId="0" applyFont="1" applyFill="1" applyBorder="1"/>
    <xf numFmtId="0" fontId="48" fillId="5" borderId="0" xfId="0" applyFont="1" applyFill="1" applyAlignment="1">
      <alignment horizontal="left"/>
    </xf>
    <xf numFmtId="0" fontId="48" fillId="5" borderId="0" xfId="0" applyFont="1" applyFill="1" applyBorder="1" applyAlignment="1">
      <alignment horizontal="left"/>
    </xf>
    <xf numFmtId="0" fontId="41" fillId="2" borderId="0" xfId="0" applyNumberFormat="1" applyFont="1" applyFill="1" applyBorder="1" applyAlignment="1">
      <alignment vertical="center"/>
    </xf>
    <xf numFmtId="0" fontId="24" fillId="2" borderId="0" xfId="0" applyFont="1" applyFill="1" applyAlignment="1" applyProtection="1">
      <alignment vertical="center"/>
      <protection locked="0"/>
    </xf>
    <xf numFmtId="0" fontId="22" fillId="2" borderId="0" xfId="0" applyFont="1" applyFill="1" applyAlignment="1" applyProtection="1">
      <alignment vertical="center"/>
      <protection locked="0"/>
    </xf>
    <xf numFmtId="0" fontId="28" fillId="7" borderId="35" xfId="0" applyFont="1" applyFill="1" applyBorder="1" applyAlignment="1" applyProtection="1">
      <alignment horizontal="center" vertical="center"/>
      <protection locked="0"/>
    </xf>
    <xf numFmtId="2" fontId="24" fillId="5" borderId="0" xfId="0" applyNumberFormat="1" applyFont="1" applyFill="1" applyBorder="1" applyAlignment="1" applyProtection="1">
      <alignment horizontal="center" vertical="center"/>
      <protection locked="0"/>
    </xf>
    <xf numFmtId="0" fontId="30" fillId="5" borderId="0" xfId="0" applyFont="1" applyFill="1" applyBorder="1" applyAlignment="1">
      <alignment wrapText="1"/>
    </xf>
    <xf numFmtId="0" fontId="3" fillId="5" borderId="0" xfId="0" applyFont="1" applyFill="1" applyBorder="1" applyAlignment="1">
      <alignment wrapText="1"/>
    </xf>
    <xf numFmtId="170" fontId="24" fillId="5" borderId="13" xfId="1" applyNumberFormat="1" applyFont="1" applyFill="1" applyBorder="1"/>
    <xf numFmtId="0" fontId="24" fillId="5" borderId="0" xfId="0" applyFont="1" applyFill="1" applyAlignment="1">
      <alignment vertical="center"/>
    </xf>
    <xf numFmtId="0" fontId="24" fillId="5" borderId="0" xfId="0" applyFont="1" applyFill="1" applyBorder="1" applyAlignment="1">
      <alignment vertical="center"/>
    </xf>
    <xf numFmtId="170" fontId="67" fillId="5" borderId="13" xfId="1" applyNumberFormat="1" applyFont="1" applyFill="1" applyBorder="1"/>
    <xf numFmtId="0" fontId="24" fillId="0" borderId="0" xfId="0" applyFont="1" applyAlignment="1">
      <alignment horizontal="center"/>
    </xf>
    <xf numFmtId="0" fontId="18" fillId="2" borderId="0" xfId="0" applyFont="1" applyFill="1" applyBorder="1" applyAlignment="1">
      <alignment horizontal="center" vertical="center"/>
    </xf>
    <xf numFmtId="166" fontId="40" fillId="7" borderId="39" xfId="1" applyFont="1" applyFill="1" applyBorder="1" applyAlignment="1" applyProtection="1">
      <alignment horizontal="center" vertical="center"/>
      <protection locked="0"/>
    </xf>
    <xf numFmtId="166" fontId="40" fillId="7" borderId="0" xfId="1" applyFont="1" applyFill="1" applyBorder="1" applyAlignment="1" applyProtection="1">
      <alignment horizontal="center" vertical="center"/>
      <protection locked="0"/>
    </xf>
    <xf numFmtId="166" fontId="28" fillId="7" borderId="39" xfId="1" applyFont="1" applyFill="1" applyBorder="1" applyAlignment="1" applyProtection="1">
      <alignment horizontal="left" vertical="center"/>
      <protection locked="0"/>
    </xf>
    <xf numFmtId="166" fontId="28" fillId="7" borderId="0" xfId="1" applyFont="1" applyFill="1" applyBorder="1" applyAlignment="1" applyProtection="1">
      <alignment horizontal="left" vertical="center"/>
      <protection locked="0"/>
    </xf>
    <xf numFmtId="166" fontId="40" fillId="7" borderId="42" xfId="1" applyFont="1" applyFill="1" applyBorder="1" applyAlignment="1" applyProtection="1">
      <alignment horizontal="center" vertical="center"/>
      <protection locked="0"/>
    </xf>
    <xf numFmtId="166" fontId="28" fillId="7" borderId="34" xfId="1" applyFont="1" applyFill="1" applyBorder="1" applyAlignment="1" applyProtection="1">
      <alignment horizontal="left" vertical="center"/>
      <protection locked="0"/>
    </xf>
    <xf numFmtId="1" fontId="28" fillId="7" borderId="34" xfId="0" applyNumberFormat="1" applyFont="1" applyFill="1" applyBorder="1" applyAlignment="1" applyProtection="1">
      <alignment horizontal="center" vertical="center"/>
      <protection locked="0"/>
    </xf>
    <xf numFmtId="170" fontId="67" fillId="5" borderId="28" xfId="1" applyNumberFormat="1" applyFont="1" applyFill="1" applyBorder="1"/>
    <xf numFmtId="170" fontId="24" fillId="5" borderId="28" xfId="1" applyNumberFormat="1" applyFont="1" applyFill="1" applyBorder="1"/>
    <xf numFmtId="0" fontId="24" fillId="5" borderId="22" xfId="0" applyFont="1" applyFill="1" applyBorder="1" applyAlignment="1">
      <alignment vertical="center"/>
    </xf>
    <xf numFmtId="0" fontId="28" fillId="5" borderId="22" xfId="0" applyFont="1" applyFill="1" applyBorder="1" applyAlignment="1">
      <alignment vertical="center"/>
    </xf>
    <xf numFmtId="166" fontId="11" fillId="2" borderId="56" xfId="0" applyNumberFormat="1" applyFont="1" applyFill="1" applyBorder="1" applyAlignment="1">
      <alignment horizontal="center" vertical="center"/>
    </xf>
    <xf numFmtId="166" fontId="11" fillId="2" borderId="59" xfId="0" applyNumberFormat="1" applyFont="1" applyFill="1" applyBorder="1" applyAlignment="1">
      <alignment horizontal="center" vertical="center"/>
    </xf>
    <xf numFmtId="0" fontId="24" fillId="2" borderId="60" xfId="0" applyFont="1" applyFill="1" applyBorder="1" applyAlignment="1">
      <alignment vertical="center"/>
    </xf>
    <xf numFmtId="10" fontId="30" fillId="0" borderId="55" xfId="3" applyNumberFormat="1" applyFont="1" applyBorder="1" applyAlignment="1">
      <alignment horizontal="center"/>
    </xf>
    <xf numFmtId="166" fontId="11" fillId="2" borderId="0" xfId="0" applyNumberFormat="1" applyFont="1" applyFill="1" applyBorder="1" applyAlignment="1">
      <alignment horizontal="center" vertical="center"/>
    </xf>
    <xf numFmtId="166" fontId="11" fillId="2" borderId="61" xfId="0" applyNumberFormat="1" applyFont="1" applyFill="1" applyBorder="1" applyAlignment="1">
      <alignment horizontal="center" vertical="center"/>
    </xf>
    <xf numFmtId="0" fontId="45" fillId="2" borderId="0" xfId="0" applyFont="1" applyFill="1" applyBorder="1" applyAlignment="1">
      <alignment horizontal="left" vertical="center"/>
    </xf>
    <xf numFmtId="0" fontId="24" fillId="2" borderId="0" xfId="2" applyNumberFormat="1" applyFont="1" applyFill="1" applyBorder="1" applyAlignment="1">
      <alignment horizontal="center" vertical="center"/>
    </xf>
    <xf numFmtId="0" fontId="39" fillId="0" borderId="0" xfId="0" applyFont="1" applyBorder="1"/>
    <xf numFmtId="0" fontId="29" fillId="2" borderId="0" xfId="0" applyFont="1" applyFill="1" applyBorder="1" applyAlignment="1">
      <alignment vertical="center"/>
    </xf>
    <xf numFmtId="166" fontId="24" fillId="2" borderId="28" xfId="2" applyNumberFormat="1" applyFont="1" applyFill="1" applyBorder="1" applyAlignment="1">
      <alignment horizontal="center" vertical="center"/>
    </xf>
    <xf numFmtId="0" fontId="11" fillId="2" borderId="67" xfId="0" applyFont="1" applyFill="1" applyBorder="1" applyAlignment="1">
      <alignment horizontal="left" vertical="center"/>
    </xf>
    <xf numFmtId="0" fontId="8" fillId="2" borderId="5" xfId="0" applyFont="1" applyFill="1" applyBorder="1" applyAlignment="1">
      <alignment horizontal="left" vertical="center"/>
    </xf>
    <xf numFmtId="0" fontId="8" fillId="2" borderId="7" xfId="0" applyFont="1" applyFill="1" applyBorder="1" applyAlignment="1">
      <alignment horizontal="left" vertical="center"/>
    </xf>
    <xf numFmtId="0" fontId="55" fillId="2" borderId="6" xfId="0" applyFont="1" applyFill="1" applyBorder="1" applyAlignment="1">
      <alignment vertical="center"/>
    </xf>
    <xf numFmtId="166" fontId="11" fillId="2" borderId="6" xfId="0" applyNumberFormat="1" applyFont="1" applyFill="1" applyBorder="1" applyAlignment="1">
      <alignment horizontal="center" vertical="center"/>
    </xf>
    <xf numFmtId="0" fontId="45" fillId="2" borderId="68" xfId="0" applyFont="1" applyFill="1" applyBorder="1" applyAlignment="1">
      <alignment horizontal="left" vertical="center"/>
    </xf>
    <xf numFmtId="1" fontId="21" fillId="2" borderId="69" xfId="0" applyNumberFormat="1" applyFont="1" applyFill="1" applyBorder="1" applyAlignment="1">
      <alignment horizontal="center" vertical="center"/>
    </xf>
    <xf numFmtId="15" fontId="21" fillId="2" borderId="24" xfId="0" applyNumberFormat="1" applyFont="1" applyFill="1" applyBorder="1" applyAlignment="1">
      <alignment horizontal="center" vertical="center"/>
    </xf>
    <xf numFmtId="0" fontId="24" fillId="2" borderId="21" xfId="2" applyNumberFormat="1" applyFont="1" applyFill="1" applyBorder="1" applyAlignment="1">
      <alignment horizontal="center" vertical="center"/>
    </xf>
    <xf numFmtId="0" fontId="44" fillId="2" borderId="0" xfId="0" applyFont="1" applyFill="1" applyBorder="1" applyAlignment="1">
      <alignment vertical="center"/>
    </xf>
    <xf numFmtId="0" fontId="65" fillId="2" borderId="0" xfId="0" applyFont="1" applyFill="1" applyAlignment="1">
      <alignment horizontal="justify" vertical="top" wrapText="1"/>
    </xf>
    <xf numFmtId="0" fontId="38" fillId="5" borderId="0" xfId="0" applyFont="1" applyFill="1"/>
    <xf numFmtId="166" fontId="0" fillId="5" borderId="0" xfId="1" applyFont="1" applyFill="1"/>
    <xf numFmtId="0" fontId="3" fillId="5" borderId="25" xfId="0" applyFont="1" applyFill="1" applyBorder="1"/>
    <xf numFmtId="10" fontId="0" fillId="5" borderId="26" xfId="0" applyNumberFormat="1" applyFill="1" applyBorder="1"/>
    <xf numFmtId="0" fontId="17" fillId="5" borderId="13" xfId="0" applyFont="1" applyFill="1" applyBorder="1" applyAlignment="1">
      <alignment horizontal="center" vertical="center" wrapText="1"/>
    </xf>
    <xf numFmtId="0" fontId="0" fillId="5" borderId="0" xfId="0" applyFill="1" applyAlignment="1">
      <alignment horizontal="center" vertical="center"/>
    </xf>
    <xf numFmtId="0" fontId="76" fillId="5" borderId="0" xfId="0" applyFont="1" applyFill="1"/>
    <xf numFmtId="0" fontId="77" fillId="14" borderId="0" xfId="0" applyFont="1" applyFill="1"/>
    <xf numFmtId="0" fontId="75" fillId="7" borderId="33" xfId="0" applyFont="1" applyFill="1" applyBorder="1" applyAlignment="1" applyProtection="1">
      <alignment horizontal="center" vertical="center"/>
      <protection locked="0"/>
    </xf>
    <xf numFmtId="0" fontId="79" fillId="5" borderId="12" xfId="0" applyFont="1" applyFill="1" applyBorder="1" applyAlignment="1">
      <alignment horizontal="center" vertical="center" wrapText="1"/>
    </xf>
    <xf numFmtId="0" fontId="80" fillId="5" borderId="23" xfId="0" applyFont="1" applyFill="1" applyBorder="1" applyAlignment="1">
      <alignment horizontal="left" vertical="center" wrapText="1"/>
    </xf>
    <xf numFmtId="0" fontId="80" fillId="5" borderId="71" xfId="0" applyFont="1" applyFill="1" applyBorder="1" applyAlignment="1">
      <alignment horizontal="left" vertical="center" wrapText="1"/>
    </xf>
    <xf numFmtId="0" fontId="80" fillId="5" borderId="25" xfId="0" applyFont="1" applyFill="1" applyBorder="1" applyAlignment="1">
      <alignment horizontal="left" vertical="center" wrapText="1"/>
    </xf>
    <xf numFmtId="0" fontId="36" fillId="5" borderId="0" xfId="0" applyFont="1" applyFill="1" applyBorder="1" applyAlignment="1">
      <alignment horizontal="center" vertical="center"/>
    </xf>
    <xf numFmtId="2" fontId="81" fillId="5" borderId="0" xfId="0" applyNumberFormat="1" applyFont="1" applyFill="1" applyBorder="1" applyAlignment="1">
      <alignment horizontal="center" vertical="center"/>
    </xf>
    <xf numFmtId="168" fontId="81" fillId="5" borderId="0" xfId="1" applyNumberFormat="1" applyFont="1" applyFill="1" applyBorder="1" applyAlignment="1">
      <alignment horizontal="center" vertical="center" wrapText="1"/>
    </xf>
    <xf numFmtId="0" fontId="11" fillId="8" borderId="72" xfId="0" applyFont="1" applyFill="1" applyBorder="1" applyAlignment="1">
      <alignment horizontal="center" vertical="center"/>
    </xf>
    <xf numFmtId="10" fontId="22" fillId="8" borderId="73" xfId="3" applyNumberFormat="1" applyFont="1" applyFill="1" applyBorder="1" applyAlignment="1">
      <alignment horizontal="center" vertical="center"/>
    </xf>
    <xf numFmtId="166" fontId="5" fillId="2" borderId="6" xfId="0" applyNumberFormat="1" applyFont="1" applyFill="1" applyBorder="1" applyAlignment="1">
      <alignment horizontal="center" vertical="center"/>
    </xf>
    <xf numFmtId="0" fontId="45" fillId="5" borderId="19" xfId="0" applyFont="1" applyFill="1" applyBorder="1" applyAlignment="1" applyProtection="1">
      <alignment horizontal="left" vertical="center"/>
      <protection locked="0"/>
    </xf>
    <xf numFmtId="166" fontId="24" fillId="2" borderId="29" xfId="2" applyNumberFormat="1" applyFont="1" applyFill="1" applyBorder="1" applyAlignment="1">
      <alignment horizontal="center" vertical="center"/>
    </xf>
    <xf numFmtId="166" fontId="39" fillId="0" borderId="24" xfId="0" applyNumberFormat="1" applyFont="1" applyBorder="1" applyAlignment="1">
      <alignment horizontal="center"/>
    </xf>
    <xf numFmtId="166" fontId="39" fillId="0" borderId="16" xfId="0" applyNumberFormat="1" applyFont="1" applyBorder="1" applyAlignment="1">
      <alignment horizontal="center"/>
    </xf>
    <xf numFmtId="0" fontId="45" fillId="2" borderId="14" xfId="0" applyFont="1" applyFill="1" applyBorder="1" applyAlignment="1" applyProtection="1">
      <alignment vertical="center"/>
      <protection locked="0"/>
    </xf>
    <xf numFmtId="0" fontId="45" fillId="2" borderId="14" xfId="0" applyFont="1" applyFill="1" applyBorder="1" applyAlignment="1" applyProtection="1">
      <alignment horizontal="left" vertical="center"/>
      <protection locked="0"/>
    </xf>
    <xf numFmtId="0" fontId="45" fillId="2" borderId="23" xfId="0" applyFont="1" applyFill="1" applyBorder="1" applyAlignment="1" applyProtection="1">
      <alignment horizontal="left" vertical="center"/>
      <protection locked="0"/>
    </xf>
    <xf numFmtId="0" fontId="45" fillId="2" borderId="25" xfId="0" applyFont="1" applyFill="1" applyBorder="1" applyAlignment="1" applyProtection="1">
      <alignment horizontal="left" vertical="center"/>
      <protection locked="0"/>
    </xf>
    <xf numFmtId="168" fontId="22" fillId="2" borderId="21" xfId="2" applyNumberFormat="1" applyFont="1" applyFill="1" applyBorder="1" applyAlignment="1">
      <alignment horizontal="center" vertical="center"/>
    </xf>
    <xf numFmtId="168" fontId="22" fillId="2" borderId="26" xfId="2" applyNumberFormat="1" applyFont="1" applyFill="1" applyBorder="1" applyAlignment="1">
      <alignment horizontal="center" vertical="center"/>
    </xf>
    <xf numFmtId="0" fontId="24" fillId="5" borderId="0" xfId="0" applyFont="1" applyFill="1" applyAlignment="1" applyProtection="1">
      <alignment vertical="center"/>
      <protection locked="0"/>
    </xf>
    <xf numFmtId="0" fontId="19" fillId="2" borderId="0" xfId="0" applyFont="1" applyFill="1" applyAlignment="1">
      <alignment vertical="top" wrapText="1"/>
    </xf>
    <xf numFmtId="0" fontId="19" fillId="2" borderId="0" xfId="0" applyFont="1" applyFill="1" applyBorder="1" applyAlignment="1">
      <alignment vertical="center" wrapText="1"/>
    </xf>
    <xf numFmtId="0" fontId="17" fillId="5" borderId="0" xfId="0" applyFont="1" applyFill="1" applyAlignment="1">
      <alignment horizontal="center"/>
    </xf>
    <xf numFmtId="0" fontId="73" fillId="14" borderId="12" xfId="0" applyFont="1" applyFill="1" applyBorder="1" applyAlignment="1">
      <alignment horizontal="center"/>
    </xf>
    <xf numFmtId="0" fontId="30" fillId="5" borderId="0" xfId="0" applyFont="1" applyFill="1"/>
    <xf numFmtId="0" fontId="30" fillId="0" borderId="56" xfId="0" applyFont="1" applyBorder="1"/>
    <xf numFmtId="0" fontId="24" fillId="0" borderId="13" xfId="0" applyFont="1" applyBorder="1" applyAlignment="1">
      <alignment horizontal="center"/>
    </xf>
    <xf numFmtId="170" fontId="68" fillId="5" borderId="27" xfId="1" applyNumberFormat="1" applyFont="1" applyFill="1" applyBorder="1"/>
    <xf numFmtId="170" fontId="68" fillId="5" borderId="32" xfId="1" applyNumberFormat="1" applyFont="1" applyFill="1" applyBorder="1"/>
    <xf numFmtId="10" fontId="30" fillId="0" borderId="73" xfId="3" applyNumberFormat="1" applyFont="1" applyBorder="1" applyAlignment="1">
      <alignment horizontal="center"/>
    </xf>
    <xf numFmtId="0" fontId="24" fillId="0" borderId="27" xfId="0" applyFont="1" applyBorder="1" applyAlignment="1">
      <alignment horizontal="center"/>
    </xf>
    <xf numFmtId="0" fontId="24" fillId="5" borderId="79" xfId="0" applyFont="1" applyFill="1" applyBorder="1" applyAlignment="1">
      <alignment vertical="center"/>
    </xf>
    <xf numFmtId="0" fontId="28" fillId="12" borderId="10" xfId="0" applyFont="1" applyFill="1" applyBorder="1" applyAlignment="1">
      <alignment horizontal="center" vertical="center"/>
    </xf>
    <xf numFmtId="0" fontId="28" fillId="12" borderId="11" xfId="0" applyFont="1" applyFill="1" applyBorder="1" applyAlignment="1">
      <alignment horizontal="center" vertical="center"/>
    </xf>
    <xf numFmtId="170" fontId="24" fillId="5" borderId="31" xfId="1" applyNumberFormat="1" applyFont="1" applyFill="1" applyBorder="1"/>
    <xf numFmtId="10" fontId="69" fillId="4" borderId="45" xfId="3" applyNumberFormat="1" applyFont="1" applyFill="1" applyBorder="1" applyAlignment="1" applyProtection="1">
      <alignment horizontal="center" vertical="center"/>
    </xf>
    <xf numFmtId="0" fontId="24" fillId="2" borderId="0" xfId="0" applyFont="1" applyFill="1" applyAlignment="1" applyProtection="1">
      <alignment vertical="center"/>
    </xf>
    <xf numFmtId="0" fontId="22" fillId="2" borderId="0" xfId="0" applyFont="1" applyFill="1" applyAlignment="1" applyProtection="1">
      <alignment vertical="center"/>
    </xf>
    <xf numFmtId="0" fontId="22" fillId="2" borderId="0" xfId="0" applyFont="1" applyFill="1" applyAlignment="1" applyProtection="1">
      <alignment horizontal="centerContinuous" vertical="center"/>
    </xf>
    <xf numFmtId="0" fontId="24" fillId="2" borderId="0" xfId="0" applyFont="1" applyFill="1" applyAlignment="1" applyProtection="1">
      <alignment horizontal="centerContinuous" vertical="center"/>
    </xf>
    <xf numFmtId="0" fontId="25" fillId="2" borderId="0" xfId="0" applyFont="1" applyFill="1" applyBorder="1" applyAlignment="1" applyProtection="1">
      <alignment vertical="center"/>
    </xf>
    <xf numFmtId="0" fontId="21" fillId="2" borderId="13" xfId="0" applyFont="1" applyFill="1" applyBorder="1" applyAlignment="1" applyProtection="1">
      <alignment horizontal="left" vertical="center"/>
    </xf>
    <xf numFmtId="15" fontId="21" fillId="2" borderId="13" xfId="0" applyNumberFormat="1" applyFont="1" applyFill="1" applyBorder="1" applyAlignment="1" applyProtection="1">
      <alignment horizontal="center" vertical="center"/>
    </xf>
    <xf numFmtId="0" fontId="34" fillId="2" borderId="0" xfId="0" applyFont="1" applyFill="1" applyBorder="1" applyAlignment="1" applyProtection="1">
      <alignment horizontal="left" vertical="center"/>
    </xf>
    <xf numFmtId="0" fontId="28" fillId="5" borderId="0" xfId="0" applyFont="1" applyFill="1" applyBorder="1" applyAlignment="1" applyProtection="1">
      <alignment horizontal="center" vertical="center"/>
    </xf>
    <xf numFmtId="0" fontId="21" fillId="2" borderId="0" xfId="0" applyFont="1" applyFill="1" applyBorder="1" applyAlignment="1" applyProtection="1">
      <alignment vertical="center"/>
    </xf>
    <xf numFmtId="0" fontId="45" fillId="5" borderId="0" xfId="0" applyFont="1" applyFill="1" applyBorder="1" applyAlignment="1" applyProtection="1">
      <alignment horizontal="left" vertical="center"/>
    </xf>
    <xf numFmtId="0" fontId="22" fillId="5" borderId="0" xfId="0" applyFont="1" applyFill="1" applyBorder="1" applyAlignment="1" applyProtection="1">
      <alignment horizontal="center" vertical="center"/>
    </xf>
    <xf numFmtId="0" fontId="22" fillId="5" borderId="33" xfId="0" applyFont="1" applyFill="1" applyBorder="1" applyAlignment="1" applyProtection="1">
      <alignment horizontal="center" vertical="center"/>
    </xf>
    <xf numFmtId="0" fontId="45" fillId="2" borderId="45" xfId="0" applyFont="1" applyFill="1" applyBorder="1" applyAlignment="1" applyProtection="1">
      <alignment horizontal="center" vertical="center"/>
    </xf>
    <xf numFmtId="0" fontId="21" fillId="2" borderId="40" xfId="0" applyFont="1" applyFill="1" applyBorder="1" applyAlignment="1" applyProtection="1">
      <alignment horizontal="left" vertical="center"/>
    </xf>
    <xf numFmtId="1" fontId="21" fillId="0" borderId="35" xfId="0" applyNumberFormat="1" applyFont="1" applyFill="1" applyBorder="1" applyAlignment="1" applyProtection="1">
      <alignment horizontal="center" vertical="center"/>
    </xf>
    <xf numFmtId="0" fontId="21" fillId="2" borderId="0" xfId="0" applyFont="1" applyFill="1" applyBorder="1" applyAlignment="1" applyProtection="1">
      <alignment horizontal="left" vertical="center"/>
    </xf>
    <xf numFmtId="167" fontId="21" fillId="2" borderId="0" xfId="1" applyNumberFormat="1" applyFont="1" applyFill="1" applyBorder="1" applyAlignment="1" applyProtection="1">
      <alignment vertical="center"/>
    </xf>
    <xf numFmtId="2" fontId="25" fillId="2" borderId="0" xfId="0" applyNumberFormat="1" applyFont="1" applyFill="1" applyBorder="1" applyAlignment="1" applyProtection="1">
      <alignment horizontal="center" vertical="center"/>
    </xf>
    <xf numFmtId="0" fontId="23" fillId="2" borderId="0" xfId="0" applyFont="1" applyFill="1" applyBorder="1" applyAlignment="1" applyProtection="1">
      <alignment horizontal="left" vertical="center"/>
    </xf>
    <xf numFmtId="0" fontId="26" fillId="2" borderId="0" xfId="0" applyFont="1" applyFill="1" applyBorder="1" applyAlignment="1" applyProtection="1">
      <alignment vertical="center"/>
    </xf>
    <xf numFmtId="167" fontId="23" fillId="2" borderId="0" xfId="1" applyNumberFormat="1" applyFont="1" applyFill="1" applyBorder="1" applyAlignment="1" applyProtection="1">
      <alignment vertical="center"/>
    </xf>
    <xf numFmtId="0" fontId="24" fillId="5" borderId="0" xfId="0" applyFont="1" applyFill="1" applyAlignment="1" applyProtection="1">
      <alignment vertical="center"/>
    </xf>
    <xf numFmtId="0" fontId="24" fillId="0" borderId="0" xfId="0" applyFont="1" applyAlignment="1" applyProtection="1">
      <alignment vertical="center"/>
    </xf>
    <xf numFmtId="0" fontId="31" fillId="5" borderId="0" xfId="0" applyFont="1" applyFill="1" applyBorder="1" applyAlignment="1" applyProtection="1">
      <alignment horizontal="left" vertical="center"/>
    </xf>
    <xf numFmtId="0" fontId="69" fillId="4" borderId="51" xfId="0" applyFont="1" applyFill="1" applyBorder="1" applyAlignment="1" applyProtection="1">
      <alignment horizontal="center" vertical="center"/>
    </xf>
    <xf numFmtId="0" fontId="24" fillId="2" borderId="0" xfId="0" applyFont="1" applyFill="1" applyBorder="1" applyAlignment="1" applyProtection="1">
      <alignment horizontal="left" vertical="center"/>
    </xf>
    <xf numFmtId="169" fontId="32" fillId="5" borderId="0" xfId="0" applyNumberFormat="1" applyFont="1" applyFill="1" applyAlignment="1" applyProtection="1">
      <alignment vertical="center"/>
    </xf>
    <xf numFmtId="0" fontId="23" fillId="5" borderId="0" xfId="0" applyFont="1" applyFill="1" applyBorder="1" applyAlignment="1" applyProtection="1">
      <alignment horizontal="left" vertical="center"/>
    </xf>
    <xf numFmtId="169" fontId="26" fillId="2" borderId="0" xfId="0" applyNumberFormat="1" applyFont="1" applyFill="1" applyAlignment="1" applyProtection="1">
      <alignment vertical="center"/>
    </xf>
    <xf numFmtId="0" fontId="48" fillId="5" borderId="0" xfId="0" applyFont="1" applyFill="1" applyAlignment="1" applyProtection="1">
      <alignment horizontal="justify"/>
    </xf>
    <xf numFmtId="0" fontId="24" fillId="5" borderId="0" xfId="0" applyFont="1" applyFill="1" applyProtection="1"/>
    <xf numFmtId="0" fontId="24" fillId="2" borderId="0" xfId="0" applyFont="1" applyFill="1" applyProtection="1"/>
    <xf numFmtId="0" fontId="25" fillId="2" borderId="0" xfId="0" applyFont="1" applyFill="1" applyAlignment="1" applyProtection="1">
      <alignment vertical="center"/>
    </xf>
    <xf numFmtId="0" fontId="26" fillId="2" borderId="0" xfId="0" applyFont="1" applyFill="1" applyAlignment="1" applyProtection="1">
      <alignment vertical="center"/>
    </xf>
    <xf numFmtId="166" fontId="3" fillId="5" borderId="0" xfId="1" applyFont="1" applyFill="1"/>
    <xf numFmtId="0" fontId="3" fillId="5" borderId="23" xfId="0" applyFont="1" applyFill="1" applyBorder="1"/>
    <xf numFmtId="10" fontId="0" fillId="5" borderId="16" xfId="0" applyNumberFormat="1" applyFill="1" applyBorder="1"/>
    <xf numFmtId="0" fontId="17" fillId="5" borderId="82" xfId="0" applyFont="1" applyFill="1" applyBorder="1"/>
    <xf numFmtId="0" fontId="17" fillId="5" borderId="12" xfId="0" applyFont="1" applyFill="1" applyBorder="1" applyAlignment="1">
      <alignment horizontal="left"/>
    </xf>
    <xf numFmtId="170" fontId="24" fillId="5" borderId="37" xfId="1" applyNumberFormat="1" applyFont="1" applyFill="1" applyBorder="1"/>
    <xf numFmtId="10" fontId="30" fillId="0" borderId="83" xfId="3" applyNumberFormat="1" applyFont="1" applyBorder="1" applyAlignment="1">
      <alignment horizontal="center"/>
    </xf>
    <xf numFmtId="4" fontId="83" fillId="5" borderId="23" xfId="1" applyNumberFormat="1" applyFont="1" applyFill="1" applyBorder="1" applyAlignment="1">
      <alignment vertical="center"/>
    </xf>
    <xf numFmtId="10" fontId="82" fillId="5" borderId="0" xfId="3" applyNumberFormat="1" applyFont="1" applyFill="1" applyAlignment="1">
      <alignment vertical="center"/>
    </xf>
    <xf numFmtId="10" fontId="83" fillId="5" borderId="0" xfId="3" applyNumberFormat="1" applyFont="1" applyFill="1" applyAlignment="1">
      <alignment vertical="center"/>
    </xf>
    <xf numFmtId="166" fontId="24" fillId="5" borderId="0" xfId="0" applyNumberFormat="1" applyFont="1" applyFill="1" applyAlignment="1">
      <alignment vertical="center"/>
    </xf>
    <xf numFmtId="4" fontId="83" fillId="5" borderId="14" xfId="1" applyNumberFormat="1" applyFont="1" applyFill="1" applyBorder="1" applyAlignment="1">
      <alignment vertical="center"/>
    </xf>
    <xf numFmtId="10" fontId="86" fillId="5" borderId="0" xfId="3" applyNumberFormat="1" applyFont="1" applyFill="1" applyAlignment="1">
      <alignment vertical="center"/>
    </xf>
    <xf numFmtId="4" fontId="86" fillId="5" borderId="0" xfId="1" applyNumberFormat="1" applyFont="1" applyFill="1" applyAlignment="1">
      <alignment horizontal="center" vertical="center"/>
    </xf>
    <xf numFmtId="4" fontId="83" fillId="5" borderId="0" xfId="1" applyNumberFormat="1" applyFont="1" applyFill="1" applyAlignment="1">
      <alignment horizontal="center" vertical="center"/>
    </xf>
    <xf numFmtId="0" fontId="28" fillId="7" borderId="33" xfId="0" applyFont="1" applyFill="1" applyBorder="1" applyAlignment="1" applyProtection="1">
      <alignment horizontal="center" vertical="center"/>
      <protection locked="0"/>
    </xf>
    <xf numFmtId="0" fontId="24" fillId="5" borderId="0" xfId="0" applyFont="1" applyFill="1" applyBorder="1" applyAlignment="1" applyProtection="1">
      <alignment horizontal="left" vertical="center"/>
    </xf>
    <xf numFmtId="0" fontId="22" fillId="5" borderId="0" xfId="0" applyFont="1" applyFill="1" applyBorder="1" applyAlignment="1" applyProtection="1">
      <alignment horizontal="centerContinuous" vertical="center"/>
    </xf>
    <xf numFmtId="0" fontId="24" fillId="5" borderId="0" xfId="0" applyFont="1" applyFill="1" applyBorder="1" applyAlignment="1" applyProtection="1">
      <alignment horizontal="centerContinuous" vertical="center"/>
    </xf>
    <xf numFmtId="0" fontId="22" fillId="5" borderId="0" xfId="0" applyFont="1" applyFill="1" applyBorder="1" applyAlignment="1" applyProtection="1">
      <alignment horizontal="left" vertical="center"/>
    </xf>
    <xf numFmtId="166" fontId="28" fillId="7" borderId="0" xfId="1" applyFont="1" applyFill="1" applyBorder="1" applyAlignment="1" applyProtection="1">
      <alignment horizontal="center" vertical="center"/>
    </xf>
    <xf numFmtId="0" fontId="24" fillId="2" borderId="0" xfId="0" applyFont="1" applyFill="1" applyBorder="1" applyAlignment="1" applyProtection="1">
      <alignment vertical="center"/>
    </xf>
    <xf numFmtId="0" fontId="45" fillId="5" borderId="14" xfId="0" applyFont="1" applyFill="1" applyBorder="1" applyAlignment="1" applyProtection="1">
      <alignment horizontal="left" vertical="center"/>
      <protection locked="0"/>
    </xf>
    <xf numFmtId="166" fontId="28" fillId="7" borderId="34" xfId="1" quotePrefix="1" applyFont="1" applyFill="1" applyBorder="1" applyAlignment="1" applyProtection="1">
      <alignment vertical="center"/>
      <protection locked="0"/>
    </xf>
    <xf numFmtId="166" fontId="28" fillId="7" borderId="34" xfId="1" applyFont="1" applyFill="1" applyBorder="1" applyAlignment="1" applyProtection="1">
      <alignment vertical="center"/>
      <protection locked="0"/>
    </xf>
    <xf numFmtId="0" fontId="22" fillId="5" borderId="13" xfId="0" applyFont="1" applyFill="1" applyBorder="1" applyAlignment="1" applyProtection="1">
      <alignment horizontal="center" vertical="center"/>
    </xf>
    <xf numFmtId="0" fontId="59" fillId="2" borderId="25" xfId="0" applyFont="1" applyFill="1" applyBorder="1" applyAlignment="1">
      <alignment horizontal="left" vertical="center"/>
    </xf>
    <xf numFmtId="0" fontId="24" fillId="2" borderId="26" xfId="2" applyNumberFormat="1" applyFont="1" applyFill="1" applyBorder="1" applyAlignment="1">
      <alignment horizontal="center" vertical="center"/>
    </xf>
    <xf numFmtId="0" fontId="48" fillId="5" borderId="0" xfId="0" applyFont="1" applyFill="1" applyAlignment="1"/>
    <xf numFmtId="0" fontId="74" fillId="5" borderId="0" xfId="0" applyFont="1" applyFill="1" applyBorder="1" applyAlignment="1"/>
    <xf numFmtId="0" fontId="73" fillId="4" borderId="0" xfId="0" applyFont="1" applyFill="1" applyBorder="1" applyAlignment="1">
      <alignment vertical="center"/>
    </xf>
    <xf numFmtId="14" fontId="7" fillId="2" borderId="0" xfId="0" applyNumberFormat="1" applyFont="1" applyFill="1" applyBorder="1" applyAlignment="1">
      <alignment vertical="center"/>
    </xf>
    <xf numFmtId="14" fontId="29" fillId="2" borderId="0" xfId="0" applyNumberFormat="1" applyFont="1" applyFill="1" applyBorder="1" applyAlignment="1">
      <alignment vertical="center"/>
    </xf>
    <xf numFmtId="168" fontId="24" fillId="2" borderId="0" xfId="1" applyNumberFormat="1" applyFont="1" applyFill="1" applyBorder="1" applyAlignment="1">
      <alignment horizontal="center" vertical="center" wrapText="1"/>
    </xf>
    <xf numFmtId="2" fontId="24" fillId="2" borderId="0" xfId="0" applyNumberFormat="1" applyFont="1" applyFill="1" applyBorder="1" applyAlignment="1">
      <alignment horizontal="center" vertical="center"/>
    </xf>
    <xf numFmtId="166" fontId="25" fillId="2" borderId="0" xfId="1" applyFont="1" applyFill="1" applyBorder="1" applyAlignment="1">
      <alignment horizontal="center" vertical="center"/>
    </xf>
    <xf numFmtId="0" fontId="56" fillId="0" borderId="0" xfId="0" applyFont="1" applyBorder="1"/>
    <xf numFmtId="2" fontId="53" fillId="2" borderId="0" xfId="0" applyNumberFormat="1" applyFont="1" applyFill="1" applyBorder="1" applyAlignment="1">
      <alignment horizontal="center" vertical="center"/>
    </xf>
    <xf numFmtId="2" fontId="45" fillId="2" borderId="0" xfId="0" applyNumberFormat="1" applyFont="1" applyFill="1" applyBorder="1" applyAlignment="1">
      <alignment horizontal="center" vertical="center"/>
    </xf>
    <xf numFmtId="169" fontId="14" fillId="2" borderId="0" xfId="0" applyNumberFormat="1" applyFont="1" applyFill="1" applyBorder="1" applyAlignment="1">
      <alignment vertical="center"/>
    </xf>
    <xf numFmtId="0" fontId="19" fillId="2" borderId="0" xfId="0" applyFont="1" applyFill="1" applyBorder="1" applyAlignment="1">
      <alignment vertical="top" wrapText="1"/>
    </xf>
    <xf numFmtId="0" fontId="65" fillId="2" borderId="0" xfId="0" applyFont="1" applyFill="1" applyBorder="1" applyAlignment="1">
      <alignment vertical="center" wrapText="1"/>
    </xf>
    <xf numFmtId="0" fontId="65" fillId="2" borderId="0" xfId="0" applyFont="1" applyFill="1" applyBorder="1" applyAlignment="1">
      <alignment vertical="top" wrapText="1"/>
    </xf>
    <xf numFmtId="0" fontId="65" fillId="2" borderId="0" xfId="0" applyFont="1" applyFill="1" applyBorder="1" applyAlignment="1">
      <alignment horizontal="justify" vertical="top" wrapText="1"/>
    </xf>
    <xf numFmtId="0" fontId="48" fillId="5" borderId="0" xfId="0" applyFont="1" applyFill="1" applyBorder="1" applyAlignment="1"/>
    <xf numFmtId="0" fontId="89" fillId="5" borderId="0" xfId="0" applyFont="1" applyFill="1" applyAlignment="1">
      <alignment horizontal="left"/>
    </xf>
    <xf numFmtId="0" fontId="35" fillId="7" borderId="0" xfId="0" applyFont="1" applyFill="1" applyBorder="1" applyAlignment="1">
      <alignment vertical="center"/>
    </xf>
    <xf numFmtId="0" fontId="35" fillId="7" borderId="9" xfId="0" applyFont="1" applyFill="1" applyBorder="1" applyAlignment="1">
      <alignment vertical="center"/>
    </xf>
    <xf numFmtId="0" fontId="35" fillId="7" borderId="10" xfId="0" applyFont="1" applyFill="1" applyBorder="1" applyAlignment="1">
      <alignment vertical="center"/>
    </xf>
    <xf numFmtId="0" fontId="35" fillId="7" borderId="11" xfId="0" applyFont="1" applyFill="1" applyBorder="1" applyAlignment="1">
      <alignment vertical="center"/>
    </xf>
    <xf numFmtId="0" fontId="52" fillId="0" borderId="0" xfId="0" applyFont="1" applyBorder="1"/>
    <xf numFmtId="0" fontId="58" fillId="2" borderId="0" xfId="0" applyFont="1" applyFill="1" applyBorder="1" applyAlignment="1">
      <alignment vertical="center"/>
    </xf>
    <xf numFmtId="0" fontId="39" fillId="0" borderId="0" xfId="3" applyNumberFormat="1" applyFont="1" applyBorder="1" applyAlignment="1">
      <alignment horizontal="center"/>
    </xf>
    <xf numFmtId="0" fontId="39" fillId="0" borderId="0" xfId="0" applyNumberFormat="1" applyFont="1" applyBorder="1" applyAlignment="1">
      <alignment horizontal="center"/>
    </xf>
    <xf numFmtId="2" fontId="39" fillId="0" borderId="0" xfId="3" applyNumberFormat="1" applyFont="1" applyBorder="1" applyAlignment="1">
      <alignment horizontal="center"/>
    </xf>
    <xf numFmtId="0" fontId="89" fillId="5" borderId="0" xfId="0" applyFont="1" applyFill="1" applyBorder="1" applyAlignment="1"/>
    <xf numFmtId="0" fontId="89" fillId="5" borderId="0" xfId="0" applyFont="1" applyFill="1" applyBorder="1" applyAlignment="1">
      <alignment horizontal="left" wrapText="1"/>
    </xf>
    <xf numFmtId="0" fontId="72" fillId="0" borderId="0" xfId="0" applyFont="1" applyBorder="1" applyAlignment="1">
      <alignment horizontal="left" vertical="center" wrapText="1"/>
    </xf>
    <xf numFmtId="166" fontId="39" fillId="0" borderId="0" xfId="1" applyFont="1" applyBorder="1"/>
    <xf numFmtId="0" fontId="64" fillId="0" borderId="0" xfId="10" applyBorder="1" applyAlignment="1" applyProtection="1"/>
    <xf numFmtId="0" fontId="3" fillId="0" borderId="0" xfId="10" applyFont="1" applyBorder="1" applyAlignment="1" applyProtection="1"/>
    <xf numFmtId="0" fontId="54" fillId="0" borderId="0" xfId="0" applyFont="1" applyBorder="1" applyAlignment="1">
      <alignment horizontal="left"/>
    </xf>
    <xf numFmtId="0" fontId="4" fillId="5" borderId="0" xfId="0" applyFont="1" applyFill="1" applyBorder="1" applyAlignment="1">
      <alignment vertical="center"/>
    </xf>
    <xf numFmtId="0" fontId="42" fillId="2" borderId="0" xfId="0" applyFont="1" applyFill="1" applyBorder="1" applyAlignment="1">
      <alignment vertical="center"/>
    </xf>
    <xf numFmtId="0" fontId="74" fillId="5" borderId="0" xfId="0" applyFont="1" applyFill="1" applyBorder="1" applyAlignment="1">
      <alignment horizontal="left"/>
    </xf>
    <xf numFmtId="0" fontId="43" fillId="7" borderId="7" xfId="0" applyFont="1" applyFill="1" applyBorder="1" applyAlignment="1">
      <alignment horizontal="left" vertical="center"/>
    </xf>
    <xf numFmtId="0" fontId="37" fillId="7" borderId="6" xfId="0" applyFont="1" applyFill="1" applyBorder="1" applyAlignment="1">
      <alignment horizontal="right" vertical="center"/>
    </xf>
    <xf numFmtId="0" fontId="37" fillId="7" borderId="0" xfId="0" applyFont="1" applyFill="1" applyBorder="1" applyAlignment="1">
      <alignment horizontal="right" vertical="center"/>
    </xf>
    <xf numFmtId="0" fontId="47" fillId="2" borderId="10" xfId="0" applyFont="1" applyFill="1" applyBorder="1" applyAlignment="1">
      <alignment vertical="center"/>
    </xf>
    <xf numFmtId="0" fontId="9" fillId="2" borderId="10" xfId="0" applyFont="1" applyFill="1" applyBorder="1" applyAlignment="1">
      <alignment vertical="center"/>
    </xf>
    <xf numFmtId="0" fontId="7" fillId="2" borderId="10" xfId="0" applyFont="1" applyFill="1" applyBorder="1" applyAlignment="1">
      <alignment vertical="center"/>
    </xf>
    <xf numFmtId="0" fontId="24" fillId="2" borderId="0" xfId="0" applyFont="1" applyFill="1" applyBorder="1"/>
    <xf numFmtId="0" fontId="24" fillId="0" borderId="0" xfId="0" applyFont="1" applyBorder="1"/>
    <xf numFmtId="0" fontId="92" fillId="4" borderId="13" xfId="16" applyFont="1" applyFill="1" applyBorder="1" applyAlignment="1">
      <alignment horizontal="center"/>
    </xf>
    <xf numFmtId="0" fontId="1" fillId="0" borderId="0" xfId="16"/>
    <xf numFmtId="0" fontId="1" fillId="0" borderId="31" xfId="16" applyBorder="1" applyAlignment="1">
      <alignment horizontal="center" vertical="center"/>
    </xf>
    <xf numFmtId="0" fontId="1" fillId="0" borderId="13" xfId="16" applyBorder="1" applyAlignment="1">
      <alignment horizontal="center"/>
    </xf>
    <xf numFmtId="0" fontId="3" fillId="0" borderId="31" xfId="16" applyFont="1" applyBorder="1" applyAlignment="1">
      <alignment horizontal="center" vertical="center"/>
    </xf>
    <xf numFmtId="0" fontId="1" fillId="0" borderId="13" xfId="16" applyBorder="1" applyAlignment="1">
      <alignment horizontal="center" vertical="center"/>
    </xf>
    <xf numFmtId="0" fontId="92" fillId="4" borderId="31" xfId="16" applyFont="1" applyFill="1" applyBorder="1" applyAlignment="1">
      <alignment horizontal="center" vertical="center"/>
    </xf>
    <xf numFmtId="0" fontId="3" fillId="0" borderId="13" xfId="16" applyFont="1" applyBorder="1" applyAlignment="1">
      <alignment horizontal="center"/>
    </xf>
    <xf numFmtId="0" fontId="1" fillId="0" borderId="0" xfId="16" applyBorder="1" applyAlignment="1">
      <alignment horizontal="center"/>
    </xf>
    <xf numFmtId="0" fontId="92" fillId="4" borderId="13" xfId="0" applyFont="1" applyFill="1" applyBorder="1" applyAlignment="1">
      <alignment horizontal="center"/>
    </xf>
    <xf numFmtId="0" fontId="0" fillId="0" borderId="13" xfId="0" applyBorder="1" applyAlignment="1">
      <alignment horizontal="center"/>
    </xf>
    <xf numFmtId="0" fontId="45" fillId="5" borderId="54" xfId="0" applyFont="1" applyFill="1" applyBorder="1" applyAlignment="1" applyProtection="1">
      <alignment horizontal="left" vertical="center"/>
    </xf>
    <xf numFmtId="0" fontId="99" fillId="5" borderId="0" xfId="0" applyFont="1" applyFill="1"/>
    <xf numFmtId="0" fontId="100" fillId="0" borderId="0" xfId="0" applyFont="1"/>
    <xf numFmtId="0" fontId="99" fillId="5" borderId="0" xfId="0" applyFont="1" applyFill="1" applyBorder="1" applyAlignment="1">
      <alignment horizontal="left"/>
    </xf>
    <xf numFmtId="0" fontId="99" fillId="5" borderId="0" xfId="0" applyFont="1" applyFill="1" applyAlignment="1">
      <alignment horizontal="left"/>
    </xf>
    <xf numFmtId="0" fontId="99" fillId="5" borderId="0" xfId="0" applyFont="1" applyFill="1" applyBorder="1" applyAlignment="1">
      <alignment horizontal="right"/>
    </xf>
    <xf numFmtId="0" fontId="104" fillId="5" borderId="0" xfId="0" applyFont="1" applyFill="1"/>
    <xf numFmtId="0" fontId="99" fillId="5" borderId="0" xfId="0" applyFont="1" applyFill="1" applyBorder="1"/>
    <xf numFmtId="0" fontId="106" fillId="5" borderId="20" xfId="0" applyFont="1" applyFill="1" applyBorder="1" applyAlignment="1">
      <alignment horizontal="center"/>
    </xf>
    <xf numFmtId="0" fontId="99" fillId="5" borderId="20" xfId="0" applyFont="1" applyFill="1" applyBorder="1" applyAlignment="1"/>
    <xf numFmtId="0" fontId="99" fillId="5" borderId="0" xfId="0" applyFont="1" applyFill="1" applyBorder="1" applyAlignment="1"/>
    <xf numFmtId="0" fontId="106" fillId="5" borderId="0" xfId="0" applyFont="1" applyFill="1" applyBorder="1" applyAlignment="1">
      <alignment horizontal="center"/>
    </xf>
    <xf numFmtId="0" fontId="99" fillId="5" borderId="0" xfId="0" applyFont="1" applyFill="1" applyAlignment="1">
      <alignment horizontal="center"/>
    </xf>
    <xf numFmtId="0" fontId="99" fillId="5" borderId="0" xfId="0" applyFont="1" applyFill="1" applyBorder="1" applyAlignment="1">
      <alignment horizontal="center"/>
    </xf>
    <xf numFmtId="0" fontId="99" fillId="0" borderId="0" xfId="0" applyFont="1" applyFill="1" applyAlignment="1"/>
    <xf numFmtId="0" fontId="106" fillId="5" borderId="17" xfId="0" applyFont="1" applyFill="1" applyBorder="1" applyAlignment="1">
      <alignment horizontal="left"/>
    </xf>
    <xf numFmtId="0" fontId="99" fillId="5" borderId="17" xfId="0" applyFont="1" applyFill="1" applyBorder="1" applyAlignment="1">
      <alignment vertical="center"/>
    </xf>
    <xf numFmtId="0" fontId="106" fillId="5" borderId="17" xfId="0" applyFont="1" applyFill="1" applyBorder="1" applyAlignment="1">
      <alignment horizontal="center" vertical="center"/>
    </xf>
    <xf numFmtId="0" fontId="99" fillId="5" borderId="0" xfId="0" applyFont="1" applyFill="1" applyAlignment="1">
      <alignment vertical="center"/>
    </xf>
    <xf numFmtId="0" fontId="106" fillId="5" borderId="15" xfId="0" applyFont="1" applyFill="1" applyBorder="1" applyAlignment="1">
      <alignment horizontal="center"/>
    </xf>
    <xf numFmtId="0" fontId="99" fillId="5" borderId="0" xfId="0" applyFont="1" applyFill="1" applyBorder="1" applyAlignment="1">
      <alignment vertical="center"/>
    </xf>
    <xf numFmtId="0" fontId="99" fillId="5" borderId="0" xfId="0" applyFont="1" applyFill="1" applyAlignment="1"/>
    <xf numFmtId="0" fontId="106" fillId="5" borderId="0" xfId="0" applyFont="1" applyFill="1" applyBorder="1" applyAlignment="1">
      <alignment horizontal="center" vertical="center"/>
    </xf>
    <xf numFmtId="0" fontId="106" fillId="5" borderId="0" xfId="0" applyFont="1" applyFill="1" applyBorder="1" applyAlignment="1"/>
    <xf numFmtId="0" fontId="99" fillId="5" borderId="0" xfId="0" applyFont="1" applyFill="1" applyAlignment="1">
      <alignment horizontal="left" vertical="center"/>
    </xf>
    <xf numFmtId="0" fontId="99" fillId="5" borderId="0" xfId="0" applyFont="1" applyFill="1" applyAlignment="1">
      <alignment horizontal="center" vertical="center"/>
    </xf>
    <xf numFmtId="0" fontId="99" fillId="5" borderId="0" xfId="0" applyFont="1" applyFill="1" applyBorder="1" applyAlignment="1">
      <alignment horizontal="left" vertical="center"/>
    </xf>
    <xf numFmtId="0" fontId="106" fillId="5" borderId="0" xfId="0" applyFont="1" applyFill="1" applyBorder="1" applyAlignment="1">
      <alignment horizontal="left"/>
    </xf>
    <xf numFmtId="0" fontId="103" fillId="5" borderId="0" xfId="0" applyFont="1" applyFill="1" applyAlignment="1"/>
    <xf numFmtId="0" fontId="99" fillId="5" borderId="17" xfId="0" applyFont="1" applyFill="1" applyBorder="1" applyAlignment="1">
      <alignment horizontal="center"/>
    </xf>
    <xf numFmtId="0" fontId="99" fillId="5" borderId="15" xfId="0" applyFont="1" applyFill="1" applyBorder="1" applyAlignment="1">
      <alignment horizontal="right"/>
    </xf>
    <xf numFmtId="0" fontId="99" fillId="5" borderId="15" xfId="0" applyFont="1" applyFill="1" applyBorder="1" applyAlignment="1">
      <alignment horizontal="center"/>
    </xf>
    <xf numFmtId="0" fontId="103" fillId="5" borderId="0" xfId="0" applyFont="1" applyFill="1" applyBorder="1" applyAlignment="1"/>
    <xf numFmtId="0" fontId="103" fillId="5" borderId="0" xfId="0" applyFont="1" applyFill="1" applyBorder="1" applyAlignment="1">
      <alignment horizontal="center"/>
    </xf>
    <xf numFmtId="0" fontId="108" fillId="5" borderId="0" xfId="0" applyFont="1" applyFill="1" applyAlignment="1">
      <alignment horizontal="left" indent="1"/>
    </xf>
    <xf numFmtId="0" fontId="108" fillId="5" borderId="0" xfId="0" applyFont="1" applyFill="1" applyAlignment="1">
      <alignment horizontal="justify"/>
    </xf>
    <xf numFmtId="0" fontId="104" fillId="0" borderId="0" xfId="0" applyFont="1" applyAlignment="1">
      <alignment horizontal="justify"/>
    </xf>
    <xf numFmtId="0" fontId="111" fillId="5" borderId="0" xfId="10" applyFont="1" applyFill="1" applyBorder="1" applyAlignment="1" applyProtection="1"/>
    <xf numFmtId="0" fontId="109" fillId="5" borderId="0" xfId="0" applyFont="1" applyFill="1" applyBorder="1" applyAlignment="1">
      <alignment horizontal="center"/>
    </xf>
    <xf numFmtId="0" fontId="109" fillId="5" borderId="0" xfId="0" applyFont="1" applyFill="1" applyBorder="1" applyAlignment="1">
      <alignment horizontal="right"/>
    </xf>
    <xf numFmtId="0" fontId="109" fillId="5" borderId="0" xfId="0" applyFont="1" applyFill="1" applyBorder="1" applyAlignment="1">
      <alignment horizontal="left"/>
    </xf>
    <xf numFmtId="0" fontId="109" fillId="5" borderId="0" xfId="0" applyFont="1" applyFill="1" applyBorder="1" applyAlignment="1"/>
    <xf numFmtId="0" fontId="112" fillId="5" borderId="0" xfId="0" applyFont="1" applyFill="1" applyBorder="1" applyAlignment="1"/>
    <xf numFmtId="0" fontId="109" fillId="5" borderId="0" xfId="0" applyFont="1" applyFill="1"/>
    <xf numFmtId="0" fontId="109" fillId="5" borderId="0" xfId="0" applyFont="1" applyFill="1" applyAlignment="1">
      <alignment horizontal="left"/>
    </xf>
    <xf numFmtId="0" fontId="112" fillId="5" borderId="0" xfId="0" applyFont="1" applyFill="1"/>
    <xf numFmtId="0" fontId="3" fillId="0" borderId="0" xfId="0" applyFont="1" applyBorder="1"/>
    <xf numFmtId="0" fontId="22" fillId="2" borderId="88" xfId="0" applyFont="1" applyFill="1" applyBorder="1" applyAlignment="1" applyProtection="1">
      <alignment horizontal="centerContinuous" vertical="center"/>
    </xf>
    <xf numFmtId="0" fontId="22" fillId="2" borderId="89" xfId="0" applyFont="1" applyFill="1" applyBorder="1" applyAlignment="1" applyProtection="1">
      <alignment horizontal="centerContinuous" vertical="center"/>
    </xf>
    <xf numFmtId="0" fontId="24" fillId="2" borderId="89" xfId="0" applyFont="1" applyFill="1" applyBorder="1" applyAlignment="1" applyProtection="1">
      <alignment horizontal="centerContinuous" vertical="center"/>
    </xf>
    <xf numFmtId="0" fontId="24" fillId="2" borderId="90" xfId="0" applyFont="1" applyFill="1" applyBorder="1" applyAlignment="1" applyProtection="1">
      <alignment horizontal="centerContinuous" vertical="center"/>
    </xf>
    <xf numFmtId="0" fontId="24" fillId="2" borderId="91" xfId="0" applyFont="1" applyFill="1" applyBorder="1" applyAlignment="1" applyProtection="1">
      <alignment vertical="center"/>
    </xf>
    <xf numFmtId="0" fontId="24" fillId="2" borderId="92" xfId="0" applyFont="1" applyFill="1" applyBorder="1" applyAlignment="1" applyProtection="1">
      <alignment vertical="center"/>
    </xf>
    <xf numFmtId="0" fontId="25" fillId="2" borderId="93" xfId="0" applyFont="1" applyFill="1" applyBorder="1" applyAlignment="1" applyProtection="1">
      <alignment vertical="center"/>
    </xf>
    <xf numFmtId="14" fontId="25" fillId="2" borderId="94" xfId="0" applyNumberFormat="1" applyFont="1" applyFill="1" applyBorder="1" applyAlignment="1" applyProtection="1">
      <alignment vertical="center"/>
    </xf>
    <xf numFmtId="0" fontId="25" fillId="2" borderId="91" xfId="0" applyFont="1" applyFill="1" applyBorder="1" applyAlignment="1" applyProtection="1">
      <alignment vertical="center"/>
    </xf>
    <xf numFmtId="14" fontId="25" fillId="2" borderId="92" xfId="0" applyNumberFormat="1" applyFont="1" applyFill="1" applyBorder="1" applyAlignment="1" applyProtection="1">
      <alignment vertical="center"/>
    </xf>
    <xf numFmtId="0" fontId="21" fillId="2" borderId="95" xfId="0" applyFont="1" applyFill="1" applyBorder="1" applyAlignment="1" applyProtection="1">
      <alignment horizontal="left" vertical="center"/>
    </xf>
    <xf numFmtId="0" fontId="34" fillId="2" borderId="95" xfId="0" applyFont="1" applyFill="1" applyBorder="1" applyAlignment="1" applyProtection="1">
      <alignment horizontal="left" vertical="center"/>
    </xf>
    <xf numFmtId="0" fontId="25" fillId="2" borderId="92" xfId="0" applyFont="1" applyFill="1" applyBorder="1" applyAlignment="1" applyProtection="1">
      <alignment vertical="center"/>
    </xf>
    <xf numFmtId="0" fontId="34" fillId="2" borderId="96" xfId="0" applyFont="1" applyFill="1" applyBorder="1" applyAlignment="1" applyProtection="1">
      <alignment horizontal="left" vertical="center"/>
    </xf>
    <xf numFmtId="0" fontId="45" fillId="5" borderId="48" xfId="0" applyFont="1" applyFill="1" applyBorder="1" applyAlignment="1" applyProtection="1">
      <alignment horizontal="left" vertical="center"/>
    </xf>
    <xf numFmtId="0" fontId="25" fillId="5" borderId="50" xfId="0" applyFont="1" applyFill="1" applyBorder="1" applyAlignment="1" applyProtection="1">
      <alignment vertical="center"/>
    </xf>
    <xf numFmtId="0" fontId="45" fillId="5" borderId="88" xfId="0" applyFont="1" applyFill="1" applyBorder="1" applyAlignment="1" applyProtection="1">
      <alignment horizontal="left" vertical="center"/>
    </xf>
    <xf numFmtId="0" fontId="25" fillId="5" borderId="90" xfId="0" applyFont="1" applyFill="1" applyBorder="1" applyAlignment="1" applyProtection="1">
      <alignment vertical="center"/>
    </xf>
    <xf numFmtId="0" fontId="45" fillId="5" borderId="91" xfId="0" applyFont="1" applyFill="1" applyBorder="1" applyAlignment="1" applyProtection="1">
      <alignment horizontal="left" vertical="center"/>
    </xf>
    <xf numFmtId="0" fontId="25" fillId="5" borderId="92" xfId="0" applyFont="1" applyFill="1" applyBorder="1" applyAlignment="1" applyProtection="1">
      <alignment vertical="center"/>
    </xf>
    <xf numFmtId="0" fontId="25" fillId="5" borderId="92" xfId="0" applyFont="1" applyFill="1" applyBorder="1" applyAlignment="1" applyProtection="1">
      <alignment horizontal="center" vertical="center"/>
    </xf>
    <xf numFmtId="0" fontId="45" fillId="2" borderId="97" xfId="0" applyFont="1" applyFill="1" applyBorder="1" applyAlignment="1" applyProtection="1">
      <alignment horizontal="left" vertical="center"/>
    </xf>
    <xf numFmtId="0" fontId="45" fillId="2" borderId="95" xfId="0" applyFont="1" applyFill="1" applyBorder="1" applyAlignment="1" applyProtection="1">
      <alignment horizontal="left" vertical="center"/>
    </xf>
    <xf numFmtId="0" fontId="45" fillId="2" borderId="54" xfId="0" applyFont="1" applyFill="1" applyBorder="1" applyAlignment="1" applyProtection="1">
      <alignment horizontal="left" vertical="center"/>
    </xf>
    <xf numFmtId="0" fontId="34" fillId="2" borderId="54" xfId="0" applyFont="1" applyFill="1" applyBorder="1" applyAlignment="1" applyProtection="1">
      <alignment horizontal="left" vertical="center"/>
    </xf>
    <xf numFmtId="0" fontId="25" fillId="2" borderId="98" xfId="0" applyFont="1" applyFill="1" applyBorder="1" applyAlignment="1" applyProtection="1">
      <alignment vertical="center"/>
    </xf>
    <xf numFmtId="4" fontId="115" fillId="5" borderId="23" xfId="1" applyNumberFormat="1" applyFont="1" applyFill="1" applyBorder="1" applyAlignment="1">
      <alignment vertical="center"/>
    </xf>
    <xf numFmtId="4" fontId="115" fillId="5" borderId="14" xfId="1" applyNumberFormat="1" applyFont="1" applyFill="1" applyBorder="1" applyAlignment="1">
      <alignment vertical="center"/>
    </xf>
    <xf numFmtId="0" fontId="3" fillId="5" borderId="17" xfId="0" applyFont="1" applyFill="1" applyBorder="1" applyAlignment="1" applyProtection="1"/>
    <xf numFmtId="0" fontId="3" fillId="5" borderId="0" xfId="0" applyFont="1" applyFill="1" applyAlignment="1" applyProtection="1"/>
    <xf numFmtId="0" fontId="3" fillId="5" borderId="0" xfId="0" applyFont="1" applyFill="1" applyProtection="1"/>
    <xf numFmtId="0" fontId="0" fillId="5" borderId="0" xfId="0" applyFill="1" applyAlignment="1" applyProtection="1"/>
    <xf numFmtId="0" fontId="114" fillId="0" borderId="0" xfId="0" applyFont="1" applyProtection="1"/>
    <xf numFmtId="0" fontId="17" fillId="5" borderId="0" xfId="0" applyFont="1" applyFill="1" applyAlignment="1" applyProtection="1">
      <alignment vertical="center"/>
    </xf>
    <xf numFmtId="0" fontId="17" fillId="5" borderId="0" xfId="0" applyFont="1" applyFill="1" applyBorder="1" applyAlignment="1" applyProtection="1">
      <alignment horizontal="center"/>
    </xf>
    <xf numFmtId="0" fontId="93" fillId="5" borderId="0" xfId="0" applyFont="1" applyFill="1" applyAlignment="1" applyProtection="1">
      <alignment vertical="center"/>
    </xf>
    <xf numFmtId="0" fontId="93" fillId="5" borderId="0" xfId="0" applyFont="1" applyFill="1" applyBorder="1" applyAlignment="1" applyProtection="1">
      <alignment horizontal="left" vertical="center"/>
    </xf>
    <xf numFmtId="0" fontId="93" fillId="5" borderId="0" xfId="0" applyFont="1" applyFill="1" applyBorder="1" applyAlignment="1" applyProtection="1">
      <alignment vertical="center"/>
    </xf>
    <xf numFmtId="0" fontId="3" fillId="5" borderId="0" xfId="0" applyFont="1" applyFill="1" applyBorder="1" applyAlignment="1" applyProtection="1"/>
    <xf numFmtId="0" fontId="96" fillId="5" borderId="0" xfId="0" applyFont="1" applyFill="1" applyBorder="1" applyAlignment="1" applyProtection="1"/>
    <xf numFmtId="0" fontId="17" fillId="5" borderId="20" xfId="0" applyFont="1" applyFill="1" applyBorder="1" applyAlignment="1" applyProtection="1">
      <alignment horizontal="center"/>
    </xf>
    <xf numFmtId="0" fontId="3" fillId="5" borderId="20" xfId="0" applyFont="1" applyFill="1" applyBorder="1" applyAlignment="1" applyProtection="1"/>
    <xf numFmtId="0" fontId="15" fillId="5" borderId="0" xfId="0" applyFont="1" applyFill="1" applyBorder="1" applyAlignment="1" applyProtection="1"/>
    <xf numFmtId="0" fontId="3" fillId="5" borderId="0" xfId="0" applyFont="1" applyFill="1" applyAlignment="1" applyProtection="1">
      <alignment horizontal="left"/>
    </xf>
    <xf numFmtId="0" fontId="3" fillId="5" borderId="0" xfId="0" applyFont="1" applyFill="1" applyAlignment="1" applyProtection="1">
      <alignment horizontal="center"/>
    </xf>
    <xf numFmtId="0" fontId="3" fillId="5" borderId="0" xfId="0" applyFont="1" applyFill="1" applyBorder="1" applyAlignment="1" applyProtection="1">
      <alignment horizontal="center"/>
    </xf>
    <xf numFmtId="0" fontId="3" fillId="0" borderId="0" xfId="0" applyFont="1" applyFill="1" applyAlignment="1" applyProtection="1"/>
    <xf numFmtId="0" fontId="17" fillId="5" borderId="0" xfId="0" applyFont="1" applyFill="1" applyBorder="1" applyAlignment="1" applyProtection="1"/>
    <xf numFmtId="0" fontId="3" fillId="5" borderId="0" xfId="0" applyFont="1" applyFill="1" applyBorder="1" applyAlignment="1" applyProtection="1">
      <alignment vertical="center"/>
    </xf>
    <xf numFmtId="0" fontId="3" fillId="5" borderId="17" xfId="0" applyFont="1" applyFill="1" applyBorder="1" applyAlignment="1" applyProtection="1">
      <alignment vertical="center"/>
    </xf>
    <xf numFmtId="0" fontId="3" fillId="5" borderId="0" xfId="0" applyFont="1" applyFill="1" applyAlignment="1" applyProtection="1">
      <alignment vertical="center"/>
    </xf>
    <xf numFmtId="0" fontId="17" fillId="5" borderId="17" xfId="0" applyFont="1" applyFill="1" applyBorder="1" applyAlignment="1" applyProtection="1">
      <alignment horizontal="center" vertical="center"/>
    </xf>
    <xf numFmtId="0" fontId="17" fillId="5" borderId="0" xfId="0" applyFont="1" applyFill="1" applyBorder="1" applyAlignment="1" applyProtection="1">
      <alignment horizontal="center" vertical="center"/>
    </xf>
    <xf numFmtId="0" fontId="98" fillId="5" borderId="0" xfId="0" applyFont="1" applyFill="1" applyBorder="1" applyAlignment="1" applyProtection="1">
      <alignment horizontal="left" vertical="center"/>
    </xf>
    <xf numFmtId="0" fontId="3" fillId="5" borderId="0" xfId="0" applyFont="1" applyFill="1" applyAlignment="1" applyProtection="1">
      <alignment horizontal="left" vertical="center"/>
    </xf>
    <xf numFmtId="0" fontId="3" fillId="5" borderId="0" xfId="0" applyFont="1" applyFill="1" applyAlignment="1" applyProtection="1">
      <alignment horizontal="center" vertical="center"/>
    </xf>
    <xf numFmtId="0" fontId="3" fillId="5" borderId="0" xfId="0" applyFont="1" applyFill="1" applyBorder="1" applyAlignment="1" applyProtection="1">
      <alignment horizontal="left" vertical="center"/>
    </xf>
    <xf numFmtId="0" fontId="3" fillId="5" borderId="0" xfId="0" applyFont="1" applyFill="1" applyBorder="1" applyAlignment="1" applyProtection="1">
      <alignment horizontal="right" vertical="center"/>
    </xf>
    <xf numFmtId="0" fontId="3" fillId="5" borderId="0" xfId="0" applyFont="1" applyFill="1" applyBorder="1" applyAlignment="1" applyProtection="1">
      <alignment horizontal="right"/>
    </xf>
    <xf numFmtId="0" fontId="3" fillId="5" borderId="0" xfId="0" applyFont="1" applyFill="1" applyBorder="1" applyAlignment="1" applyProtection="1">
      <alignment horizontal="left"/>
    </xf>
    <xf numFmtId="0" fontId="3" fillId="5" borderId="20" xfId="0" applyFont="1" applyFill="1" applyBorder="1" applyAlignment="1" applyProtection="1">
      <alignment horizontal="right"/>
    </xf>
    <xf numFmtId="0" fontId="3" fillId="5" borderId="20" xfId="0" applyFont="1" applyFill="1" applyBorder="1" applyAlignment="1" applyProtection="1">
      <alignment horizontal="left"/>
    </xf>
    <xf numFmtId="0" fontId="3" fillId="5" borderId="82" xfId="0" applyFont="1" applyFill="1" applyBorder="1" applyAlignment="1" applyProtection="1">
      <alignment horizontal="left"/>
    </xf>
    <xf numFmtId="0" fontId="3" fillId="5" borderId="87" xfId="0" applyFont="1" applyFill="1" applyBorder="1" applyAlignment="1" applyProtection="1">
      <alignment horizontal="left"/>
    </xf>
    <xf numFmtId="0" fontId="3" fillId="5" borderId="17" xfId="0" applyFont="1" applyFill="1" applyBorder="1" applyAlignment="1" applyProtection="1">
      <alignment horizontal="right"/>
    </xf>
    <xf numFmtId="0" fontId="3" fillId="5" borderId="17" xfId="0" applyFont="1" applyFill="1" applyBorder="1" applyAlignment="1" applyProtection="1">
      <alignment horizontal="left"/>
    </xf>
    <xf numFmtId="0" fontId="17" fillId="5" borderId="17" xfId="0" applyFont="1" applyFill="1" applyBorder="1" applyAlignment="1" applyProtection="1">
      <alignment horizontal="center"/>
    </xf>
    <xf numFmtId="0" fontId="3" fillId="5" borderId="79" xfId="0" applyFont="1" applyFill="1" applyBorder="1" applyAlignment="1" applyProtection="1">
      <alignment horizontal="left"/>
    </xf>
    <xf numFmtId="0" fontId="3" fillId="5" borderId="28" xfId="0" applyFont="1" applyFill="1" applyBorder="1" applyAlignment="1" applyProtection="1">
      <alignment horizontal="right"/>
    </xf>
    <xf numFmtId="0" fontId="3" fillId="5" borderId="15" xfId="0" applyFont="1" applyFill="1" applyBorder="1" applyAlignment="1" applyProtection="1">
      <alignment horizontal="left"/>
    </xf>
    <xf numFmtId="0" fontId="3" fillId="5" borderId="15" xfId="0" applyFont="1" applyFill="1" applyBorder="1" applyAlignment="1" applyProtection="1">
      <alignment horizontal="right"/>
    </xf>
    <xf numFmtId="0" fontId="17" fillId="5" borderId="15" xfId="0" applyFont="1" applyFill="1" applyBorder="1" applyAlignment="1" applyProtection="1">
      <alignment horizontal="center"/>
    </xf>
    <xf numFmtId="0" fontId="3" fillId="5" borderId="22" xfId="0" applyFont="1" applyFill="1" applyBorder="1" applyAlignment="1" applyProtection="1">
      <alignment horizontal="left"/>
    </xf>
    <xf numFmtId="0" fontId="3" fillId="5" borderId="37" xfId="0" applyFont="1" applyFill="1" applyBorder="1" applyAlignment="1" applyProtection="1"/>
    <xf numFmtId="0" fontId="3" fillId="5" borderId="86" xfId="0" applyFont="1" applyFill="1" applyBorder="1" applyAlignment="1" applyProtection="1">
      <alignment horizontal="right"/>
    </xf>
    <xf numFmtId="0" fontId="3" fillId="5" borderId="32" xfId="0" applyFont="1" applyFill="1" applyBorder="1" applyAlignment="1" applyProtection="1">
      <alignment horizontal="right"/>
    </xf>
    <xf numFmtId="0" fontId="15" fillId="5" borderId="0" xfId="0" applyFont="1" applyFill="1" applyBorder="1" applyAlignment="1" applyProtection="1">
      <alignment horizontal="left"/>
    </xf>
    <xf numFmtId="0" fontId="15" fillId="5" borderId="0" xfId="0" applyFont="1" applyFill="1" applyBorder="1" applyAlignment="1" applyProtection="1">
      <alignment horizontal="right"/>
    </xf>
    <xf numFmtId="0" fontId="96" fillId="5" borderId="0" xfId="0" applyFont="1" applyFill="1" applyBorder="1" applyAlignment="1" applyProtection="1">
      <alignment horizontal="center"/>
    </xf>
    <xf numFmtId="0" fontId="15" fillId="5" borderId="0" xfId="0" applyFont="1" applyFill="1" applyProtection="1"/>
    <xf numFmtId="0" fontId="15" fillId="5" borderId="0" xfId="0" applyFont="1" applyFill="1" applyBorder="1" applyAlignment="1" applyProtection="1">
      <alignment horizontal="center"/>
    </xf>
    <xf numFmtId="0" fontId="3" fillId="5" borderId="0" xfId="0" applyFont="1" applyFill="1" applyBorder="1" applyProtection="1"/>
    <xf numFmtId="0" fontId="3" fillId="5" borderId="0" xfId="14" applyFill="1"/>
    <xf numFmtId="0" fontId="17" fillId="5" borderId="13" xfId="14" applyFont="1" applyFill="1" applyBorder="1"/>
    <xf numFmtId="0" fontId="17" fillId="5" borderId="0" xfId="14" applyFont="1" applyFill="1" applyBorder="1"/>
    <xf numFmtId="0" fontId="3" fillId="5" borderId="0" xfId="14" applyFill="1" applyBorder="1"/>
    <xf numFmtId="0" fontId="3" fillId="5" borderId="0" xfId="14" applyFont="1" applyFill="1"/>
    <xf numFmtId="0" fontId="3" fillId="5" borderId="13" xfId="14" applyFont="1" applyFill="1" applyBorder="1" applyAlignment="1">
      <alignment horizontal="center"/>
    </xf>
    <xf numFmtId="14" fontId="3" fillId="5" borderId="13" xfId="14" applyNumberFormat="1" applyFont="1" applyFill="1" applyBorder="1" applyAlignment="1">
      <alignment horizontal="center"/>
    </xf>
    <xf numFmtId="0" fontId="64" fillId="5" borderId="13" xfId="10" applyFill="1" applyBorder="1" applyAlignment="1" applyProtection="1">
      <alignment horizontal="center"/>
    </xf>
    <xf numFmtId="0" fontId="24" fillId="5" borderId="0" xfId="0" applyFont="1" applyFill="1" applyBorder="1" applyAlignment="1" applyProtection="1">
      <alignment vertical="center"/>
    </xf>
    <xf numFmtId="10" fontId="52" fillId="0" borderId="0" xfId="0" applyNumberFormat="1" applyFont="1" applyBorder="1"/>
    <xf numFmtId="166" fontId="52" fillId="0" borderId="0" xfId="1" applyFont="1" applyBorder="1"/>
    <xf numFmtId="0" fontId="28" fillId="12" borderId="9" xfId="0" applyFont="1" applyFill="1" applyBorder="1" applyAlignment="1" applyProtection="1">
      <alignment horizontal="center" vertical="center"/>
    </xf>
    <xf numFmtId="0" fontId="22" fillId="5" borderId="13" xfId="0" applyFont="1" applyFill="1" applyBorder="1" applyAlignment="1" applyProtection="1">
      <alignment horizontal="center" vertical="center"/>
      <protection locked="0"/>
    </xf>
    <xf numFmtId="0" fontId="28" fillId="7" borderId="35" xfId="0" quotePrefix="1" applyFont="1" applyFill="1" applyBorder="1" applyAlignment="1" applyProtection="1">
      <alignment horizontal="center" vertical="center"/>
      <protection locked="0"/>
    </xf>
    <xf numFmtId="0" fontId="34" fillId="2" borderId="99" xfId="0" applyFont="1" applyFill="1" applyBorder="1" applyAlignment="1" applyProtection="1">
      <alignment horizontal="left" vertical="center"/>
    </xf>
    <xf numFmtId="0" fontId="99" fillId="5" borderId="0" xfId="0" applyFont="1" applyFill="1" applyAlignment="1">
      <alignment horizontal="left"/>
    </xf>
    <xf numFmtId="0" fontId="106" fillId="5" borderId="0" xfId="0" applyFont="1" applyFill="1" applyBorder="1" applyAlignment="1">
      <alignment horizontal="left"/>
    </xf>
    <xf numFmtId="0" fontId="84" fillId="5" borderId="1" xfId="0" applyFont="1" applyFill="1" applyBorder="1" applyAlignment="1">
      <alignment horizontal="center"/>
    </xf>
    <xf numFmtId="0" fontId="84" fillId="5" borderId="3" xfId="0" applyFont="1" applyFill="1" applyBorder="1" applyAlignment="1">
      <alignment horizontal="center"/>
    </xf>
    <xf numFmtId="0" fontId="85" fillId="5" borderId="1" xfId="0" applyFont="1" applyFill="1" applyBorder="1" applyAlignment="1">
      <alignment horizontal="center"/>
    </xf>
    <xf numFmtId="0" fontId="85" fillId="5" borderId="3" xfId="0" applyFont="1" applyFill="1" applyBorder="1" applyAlignment="1">
      <alignment horizontal="center"/>
    </xf>
    <xf numFmtId="0" fontId="3" fillId="5" borderId="13" xfId="0" applyFont="1" applyFill="1" applyBorder="1" applyAlignment="1">
      <alignment horizontal="left" vertical="center" wrapText="1"/>
    </xf>
    <xf numFmtId="0" fontId="3" fillId="5" borderId="28"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28" fillId="7" borderId="47" xfId="0" quotePrefix="1" applyFont="1" applyFill="1" applyBorder="1" applyAlignment="1" applyProtection="1">
      <alignment horizontal="center" vertical="center"/>
      <protection locked="0"/>
    </xf>
    <xf numFmtId="0" fontId="28" fillId="7" borderId="34" xfId="0" applyFont="1" applyFill="1" applyBorder="1" applyAlignment="1" applyProtection="1">
      <alignment horizontal="center" vertical="center"/>
      <protection locked="0"/>
    </xf>
    <xf numFmtId="0" fontId="28" fillId="11" borderId="51" xfId="0" applyFont="1" applyFill="1" applyBorder="1" applyAlignment="1" applyProtection="1">
      <alignment horizontal="center" vertical="center"/>
    </xf>
    <xf numFmtId="0" fontId="28" fillId="11" borderId="52" xfId="0" applyFont="1" applyFill="1" applyBorder="1" applyAlignment="1" applyProtection="1">
      <alignment horizontal="center" vertical="center"/>
    </xf>
    <xf numFmtId="0" fontId="28" fillId="11" borderId="53" xfId="0" applyFont="1" applyFill="1" applyBorder="1" applyAlignment="1" applyProtection="1">
      <alignment horizontal="center" vertical="center"/>
    </xf>
    <xf numFmtId="0" fontId="33" fillId="6" borderId="48" xfId="0" applyFont="1" applyFill="1" applyBorder="1" applyAlignment="1" applyProtection="1">
      <alignment horizontal="center" vertical="center"/>
    </xf>
    <xf numFmtId="0" fontId="33" fillId="6" borderId="49" xfId="0" applyFont="1" applyFill="1" applyBorder="1" applyAlignment="1" applyProtection="1">
      <alignment horizontal="center" vertical="center"/>
    </xf>
    <xf numFmtId="0" fontId="33" fillId="6" borderId="50" xfId="0" applyFont="1" applyFill="1" applyBorder="1" applyAlignment="1" applyProtection="1">
      <alignment horizontal="center" vertical="center"/>
    </xf>
    <xf numFmtId="0" fontId="61" fillId="0" borderId="91" xfId="0" applyFont="1" applyBorder="1" applyAlignment="1" applyProtection="1">
      <alignment horizontal="center" readingOrder="1"/>
    </xf>
    <xf numFmtId="0" fontId="61" fillId="0" borderId="0" xfId="0" applyFont="1" applyBorder="1" applyAlignment="1" applyProtection="1">
      <alignment horizontal="center" readingOrder="1"/>
    </xf>
    <xf numFmtId="0" fontId="61" fillId="0" borderId="92" xfId="0" applyFont="1" applyBorder="1" applyAlignment="1" applyProtection="1">
      <alignment horizontal="center" readingOrder="1"/>
    </xf>
    <xf numFmtId="0" fontId="45" fillId="5" borderId="54" xfId="0" applyFont="1" applyFill="1" applyBorder="1" applyAlignment="1" applyProtection="1">
      <alignment horizontal="left" vertical="center"/>
    </xf>
    <xf numFmtId="166" fontId="28" fillId="7" borderId="33" xfId="1" applyFont="1" applyFill="1" applyBorder="1" applyAlignment="1" applyProtection="1">
      <alignment horizontal="center" vertical="center"/>
      <protection locked="0"/>
    </xf>
    <xf numFmtId="166" fontId="28" fillId="7" borderId="42" xfId="1" applyFont="1" applyFill="1" applyBorder="1" applyAlignment="1" applyProtection="1">
      <alignment horizontal="center" vertical="center"/>
      <protection locked="0"/>
    </xf>
    <xf numFmtId="166" fontId="28" fillId="7" borderId="36" xfId="1" applyFont="1" applyFill="1" applyBorder="1" applyAlignment="1" applyProtection="1">
      <alignment horizontal="center" vertical="center"/>
      <protection locked="0"/>
    </xf>
    <xf numFmtId="0" fontId="66" fillId="7" borderId="43" xfId="0" applyFont="1" applyFill="1" applyBorder="1" applyAlignment="1" applyProtection="1">
      <alignment horizontal="center" vertical="center" wrapText="1"/>
      <protection locked="0"/>
    </xf>
    <xf numFmtId="0" fontId="66" fillId="7" borderId="41" xfId="0" applyFont="1" applyFill="1" applyBorder="1" applyAlignment="1" applyProtection="1">
      <alignment horizontal="center" vertical="center" wrapText="1"/>
      <protection locked="0"/>
    </xf>
    <xf numFmtId="0" fontId="66" fillId="7" borderId="0" xfId="0" applyFont="1" applyFill="1" applyBorder="1" applyAlignment="1" applyProtection="1">
      <alignment horizontal="center" vertical="center" wrapText="1"/>
      <protection locked="0"/>
    </xf>
    <xf numFmtId="0" fontId="66" fillId="7" borderId="38" xfId="0" applyFont="1" applyFill="1" applyBorder="1" applyAlignment="1" applyProtection="1">
      <alignment horizontal="center" vertical="center" wrapText="1"/>
      <protection locked="0"/>
    </xf>
    <xf numFmtId="0" fontId="66" fillId="7" borderId="85" xfId="0" applyFont="1" applyFill="1" applyBorder="1" applyAlignment="1" applyProtection="1">
      <alignment horizontal="center" vertical="center" wrapText="1"/>
      <protection locked="0"/>
    </xf>
    <xf numFmtId="0" fontId="66" fillId="7" borderId="44" xfId="0" applyFont="1" applyFill="1" applyBorder="1" applyAlignment="1" applyProtection="1">
      <alignment horizontal="center" vertical="center" wrapText="1"/>
      <protection locked="0"/>
    </xf>
    <xf numFmtId="1" fontId="21" fillId="2" borderId="28" xfId="0" quotePrefix="1" applyNumberFormat="1" applyFont="1" applyFill="1" applyBorder="1" applyAlignment="1" applyProtection="1">
      <alignment horizontal="center" vertical="center"/>
      <protection locked="0"/>
    </xf>
    <xf numFmtId="1" fontId="21" fillId="2" borderId="22" xfId="0" quotePrefix="1" applyNumberFormat="1" applyFont="1" applyFill="1" applyBorder="1" applyAlignment="1" applyProtection="1">
      <alignment horizontal="center" vertical="center"/>
      <protection locked="0"/>
    </xf>
    <xf numFmtId="0" fontId="28" fillId="7" borderId="46" xfId="0" applyFont="1" applyFill="1" applyBorder="1" applyAlignment="1" applyProtection="1">
      <alignment horizontal="center" vertical="center"/>
      <protection locked="0"/>
    </xf>
    <xf numFmtId="0" fontId="28" fillId="7" borderId="41" xfId="0" applyFont="1" applyFill="1" applyBorder="1" applyAlignment="1" applyProtection="1">
      <alignment horizontal="center" vertical="center"/>
      <protection locked="0"/>
    </xf>
    <xf numFmtId="0" fontId="28" fillId="7" borderId="38" xfId="0" applyFont="1" applyFill="1" applyBorder="1" applyAlignment="1" applyProtection="1">
      <alignment horizontal="center" vertical="center"/>
      <protection locked="0"/>
    </xf>
    <xf numFmtId="0" fontId="78" fillId="7" borderId="46" xfId="10" quotePrefix="1" applyFont="1" applyFill="1" applyBorder="1" applyAlignment="1" applyProtection="1">
      <alignment horizontal="center" vertical="center"/>
      <protection locked="0"/>
    </xf>
    <xf numFmtId="0" fontId="87" fillId="5" borderId="13" xfId="0" applyFont="1" applyFill="1" applyBorder="1" applyAlignment="1" applyProtection="1">
      <alignment horizontal="center" vertical="center" wrapText="1"/>
    </xf>
    <xf numFmtId="0" fontId="22" fillId="8" borderId="9" xfId="0" applyFont="1" applyFill="1" applyBorder="1" applyAlignment="1" applyProtection="1">
      <alignment horizontal="center" vertical="center"/>
    </xf>
    <xf numFmtId="0" fontId="22" fillId="8" borderId="10" xfId="0" applyFont="1" applyFill="1" applyBorder="1" applyAlignment="1" applyProtection="1">
      <alignment horizontal="center" vertical="center"/>
    </xf>
    <xf numFmtId="0" fontId="22" fillId="8" borderId="11" xfId="0" applyFont="1" applyFill="1" applyBorder="1" applyAlignment="1" applyProtection="1">
      <alignment horizontal="center" vertical="center"/>
    </xf>
    <xf numFmtId="0" fontId="27" fillId="5" borderId="0" xfId="0" applyFont="1" applyFill="1" applyBorder="1" applyAlignment="1" applyProtection="1">
      <alignment horizontal="left" vertical="center"/>
    </xf>
    <xf numFmtId="0" fontId="22" fillId="5" borderId="13" xfId="0" applyFont="1" applyFill="1" applyBorder="1" applyAlignment="1" applyProtection="1">
      <alignment horizontal="center" vertical="center"/>
      <protection locked="0"/>
    </xf>
    <xf numFmtId="0" fontId="28" fillId="7" borderId="13" xfId="0" applyFont="1" applyFill="1" applyBorder="1" applyAlignment="1" applyProtection="1">
      <alignment horizontal="center" vertical="center"/>
      <protection locked="0"/>
    </xf>
    <xf numFmtId="172" fontId="83" fillId="5" borderId="68" xfId="0" applyNumberFormat="1" applyFont="1" applyFill="1" applyBorder="1" applyAlignment="1">
      <alignment horizontal="center" vertical="center"/>
    </xf>
    <xf numFmtId="172" fontId="83" fillId="5" borderId="69" xfId="0" applyNumberFormat="1" applyFont="1" applyFill="1" applyBorder="1" applyAlignment="1">
      <alignment horizontal="center" vertical="center"/>
    </xf>
    <xf numFmtId="172" fontId="83" fillId="5" borderId="24" xfId="0" applyNumberFormat="1" applyFont="1" applyFill="1" applyBorder="1" applyAlignment="1">
      <alignment horizontal="center" vertical="center"/>
    </xf>
    <xf numFmtId="171" fontId="115" fillId="5" borderId="23" xfId="0" applyNumberFormat="1" applyFont="1" applyFill="1" applyBorder="1" applyAlignment="1">
      <alignment horizontal="center" vertical="center"/>
    </xf>
    <xf numFmtId="171" fontId="115" fillId="5" borderId="13" xfId="0" applyNumberFormat="1" applyFont="1" applyFill="1" applyBorder="1" applyAlignment="1">
      <alignment horizontal="center" vertical="center"/>
    </xf>
    <xf numFmtId="171" fontId="115" fillId="5" borderId="16" xfId="0" applyNumberFormat="1" applyFont="1" applyFill="1" applyBorder="1" applyAlignment="1">
      <alignment horizontal="center" vertical="center"/>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24" xfId="0" applyFont="1" applyFill="1" applyBorder="1" applyAlignment="1">
      <alignment horizontal="center" vertical="center"/>
    </xf>
    <xf numFmtId="4" fontId="115" fillId="5" borderId="28" xfId="1" applyNumberFormat="1" applyFont="1" applyFill="1" applyBorder="1" applyAlignment="1">
      <alignment horizontal="center" vertical="center"/>
    </xf>
    <xf numFmtId="4" fontId="115" fillId="5" borderId="63" xfId="1" applyNumberFormat="1" applyFont="1" applyFill="1" applyBorder="1" applyAlignment="1">
      <alignment horizontal="center" vertical="center"/>
    </xf>
    <xf numFmtId="10" fontId="115" fillId="5" borderId="25" xfId="3" applyNumberFormat="1" applyFont="1" applyFill="1" applyBorder="1" applyAlignment="1">
      <alignment horizontal="center" vertical="center"/>
    </xf>
    <xf numFmtId="10" fontId="115" fillId="5" borderId="21" xfId="3" applyNumberFormat="1" applyFont="1" applyFill="1" applyBorder="1" applyAlignment="1">
      <alignment horizontal="center" vertical="center"/>
    </xf>
    <xf numFmtId="10" fontId="115" fillId="5" borderId="26" xfId="3" applyNumberFormat="1" applyFont="1" applyFill="1" applyBorder="1" applyAlignment="1">
      <alignment horizontal="center" vertical="center"/>
    </xf>
    <xf numFmtId="0" fontId="24" fillId="5" borderId="0" xfId="0" applyFont="1" applyFill="1" applyBorder="1" applyAlignment="1" applyProtection="1">
      <alignment horizontal="center" vertical="center"/>
    </xf>
    <xf numFmtId="10" fontId="115" fillId="5" borderId="15" xfId="3" applyNumberFormat="1" applyFont="1" applyFill="1" applyBorder="1" applyAlignment="1">
      <alignment horizontal="center" vertical="center"/>
    </xf>
    <xf numFmtId="10" fontId="115" fillId="5" borderId="63" xfId="3" applyNumberFormat="1" applyFont="1" applyFill="1" applyBorder="1" applyAlignment="1">
      <alignment horizontal="center" vertical="center"/>
    </xf>
    <xf numFmtId="4" fontId="83" fillId="5" borderId="28" xfId="1" applyNumberFormat="1" applyFont="1" applyFill="1" applyBorder="1" applyAlignment="1">
      <alignment horizontal="center" vertical="center"/>
    </xf>
    <xf numFmtId="4" fontId="83" fillId="5" borderId="63" xfId="1" applyNumberFormat="1" applyFont="1" applyFill="1" applyBorder="1" applyAlignment="1">
      <alignment horizontal="center" vertical="center"/>
    </xf>
    <xf numFmtId="10" fontId="83" fillId="5" borderId="80" xfId="3" applyNumberFormat="1" applyFont="1" applyFill="1" applyBorder="1" applyAlignment="1">
      <alignment horizontal="center" vertical="center"/>
    </xf>
    <xf numFmtId="10" fontId="83" fillId="5" borderId="84" xfId="3" applyNumberFormat="1" applyFont="1" applyFill="1" applyBorder="1" applyAlignment="1">
      <alignment horizontal="center" vertical="center"/>
    </xf>
    <xf numFmtId="10" fontId="83" fillId="5" borderId="81" xfId="3" applyNumberFormat="1" applyFont="1" applyFill="1" applyBorder="1" applyAlignment="1">
      <alignment horizontal="center" vertical="center"/>
    </xf>
    <xf numFmtId="10" fontId="83" fillId="5" borderId="15" xfId="3" applyNumberFormat="1" applyFont="1" applyFill="1" applyBorder="1" applyAlignment="1">
      <alignment horizontal="center" vertical="center"/>
    </xf>
    <xf numFmtId="10" fontId="83" fillId="5" borderId="63" xfId="3" applyNumberFormat="1" applyFont="1" applyFill="1" applyBorder="1" applyAlignment="1">
      <alignment horizontal="center" vertical="center"/>
    </xf>
    <xf numFmtId="0" fontId="72" fillId="0" borderId="13" xfId="0" applyFont="1" applyBorder="1" applyAlignment="1">
      <alignment horizontal="center" vertical="center" wrapText="1"/>
    </xf>
    <xf numFmtId="0" fontId="72" fillId="0" borderId="16" xfId="0" applyFont="1" applyBorder="1" applyAlignment="1">
      <alignment horizontal="center" vertical="center" wrapText="1"/>
    </xf>
    <xf numFmtId="0" fontId="58" fillId="2" borderId="0" xfId="0" applyFont="1" applyFill="1" applyAlignment="1">
      <alignment horizontal="center" vertical="center"/>
    </xf>
    <xf numFmtId="0" fontId="89" fillId="5" borderId="0" xfId="0" applyFont="1" applyFill="1" applyAlignment="1">
      <alignment horizontal="left" wrapText="1"/>
    </xf>
    <xf numFmtId="0" fontId="24" fillId="2" borderId="30" xfId="2" applyNumberFormat="1" applyFont="1" applyFill="1" applyBorder="1" applyAlignment="1">
      <alignment horizontal="center" vertical="center"/>
    </xf>
    <xf numFmtId="0" fontId="24" fillId="2" borderId="78" xfId="2" applyNumberFormat="1" applyFont="1" applyFill="1" applyBorder="1" applyAlignment="1">
      <alignment horizontal="center" vertical="center"/>
    </xf>
    <xf numFmtId="168" fontId="22" fillId="2" borderId="30" xfId="2" applyNumberFormat="1" applyFont="1" applyFill="1" applyBorder="1" applyAlignment="1">
      <alignment horizontal="center" vertical="center"/>
    </xf>
    <xf numFmtId="168" fontId="22" fillId="2" borderId="78" xfId="2" applyNumberFormat="1" applyFont="1" applyFill="1" applyBorder="1" applyAlignment="1">
      <alignment horizontal="center" vertical="center"/>
    </xf>
    <xf numFmtId="4" fontId="63" fillId="2" borderId="49" xfId="1" applyNumberFormat="1" applyFont="1" applyFill="1" applyBorder="1" applyAlignment="1">
      <alignment horizontal="center" vertical="center"/>
    </xf>
    <xf numFmtId="4" fontId="63" fillId="2" borderId="74" xfId="1" applyNumberFormat="1" applyFont="1" applyFill="1" applyBorder="1" applyAlignment="1">
      <alignment horizontal="center" vertical="center"/>
    </xf>
    <xf numFmtId="4" fontId="24" fillId="5" borderId="49" xfId="0" applyNumberFormat="1" applyFont="1" applyFill="1" applyBorder="1" applyAlignment="1">
      <alignment horizontal="center" vertical="center"/>
    </xf>
    <xf numFmtId="4" fontId="24" fillId="5" borderId="74" xfId="0" applyNumberFormat="1" applyFont="1" applyFill="1" applyBorder="1" applyAlignment="1">
      <alignment horizontal="center" vertical="center"/>
    </xf>
    <xf numFmtId="4" fontId="62" fillId="5" borderId="6" xfId="0" applyNumberFormat="1" applyFont="1" applyFill="1" applyBorder="1" applyAlignment="1">
      <alignment horizontal="center" vertical="center"/>
    </xf>
    <xf numFmtId="4" fontId="62" fillId="5" borderId="8" xfId="0" applyNumberFormat="1" applyFont="1" applyFill="1" applyBorder="1" applyAlignment="1">
      <alignment horizontal="center" vertical="center"/>
    </xf>
    <xf numFmtId="4" fontId="63" fillId="2" borderId="0" xfId="1" applyNumberFormat="1" applyFont="1" applyFill="1" applyBorder="1" applyAlignment="1">
      <alignment horizontal="center" vertical="center"/>
    </xf>
    <xf numFmtId="4" fontId="63" fillId="2" borderId="4" xfId="1" applyNumberFormat="1" applyFont="1" applyFill="1" applyBorder="1" applyAlignment="1">
      <alignment horizontal="center" vertical="center"/>
    </xf>
    <xf numFmtId="0" fontId="22" fillId="5" borderId="69" xfId="0" applyFont="1" applyFill="1" applyBorder="1" applyAlignment="1" applyProtection="1">
      <alignment horizontal="center" vertical="center"/>
      <protection locked="0"/>
    </xf>
    <xf numFmtId="0" fontId="24" fillId="5" borderId="28" xfId="0" applyFont="1" applyFill="1" applyBorder="1" applyAlignment="1">
      <alignment horizontal="center" vertical="center"/>
    </xf>
    <xf numFmtId="0" fontId="24" fillId="5" borderId="15" xfId="0" applyFont="1" applyFill="1" applyBorder="1" applyAlignment="1">
      <alignment horizontal="center" vertical="center"/>
    </xf>
    <xf numFmtId="0" fontId="24" fillId="5" borderId="63" xfId="0" applyFont="1" applyFill="1" applyBorder="1" applyAlignment="1">
      <alignment horizontal="center" vertical="center"/>
    </xf>
    <xf numFmtId="0" fontId="45" fillId="2" borderId="28" xfId="0" applyFont="1" applyFill="1" applyBorder="1" applyAlignment="1" applyProtection="1">
      <alignment horizontal="center" vertical="center"/>
      <protection locked="0"/>
    </xf>
    <xf numFmtId="0" fontId="45" fillId="2" borderId="15" xfId="0" applyFont="1" applyFill="1" applyBorder="1" applyAlignment="1" applyProtection="1">
      <alignment horizontal="center" vertical="center"/>
      <protection locked="0"/>
    </xf>
    <xf numFmtId="0" fontId="45" fillId="2" borderId="63" xfId="0" applyFont="1" applyFill="1" applyBorder="1" applyAlignment="1" applyProtection="1">
      <alignment horizontal="center" vertical="center"/>
      <protection locked="0"/>
    </xf>
    <xf numFmtId="166" fontId="22" fillId="2" borderId="28" xfId="2" applyNumberFormat="1" applyFont="1" applyFill="1" applyBorder="1" applyAlignment="1">
      <alignment horizontal="center" vertical="center"/>
    </xf>
    <xf numFmtId="0" fontId="0" fillId="0" borderId="15" xfId="0" applyBorder="1"/>
    <xf numFmtId="0" fontId="0" fillId="0" borderId="63" xfId="0" applyBorder="1"/>
    <xf numFmtId="0" fontId="24" fillId="2" borderId="28" xfId="2" applyNumberFormat="1" applyFont="1" applyFill="1" applyBorder="1" applyAlignment="1">
      <alignment horizontal="center" vertical="center"/>
    </xf>
    <xf numFmtId="0" fontId="24" fillId="2" borderId="15" xfId="2" applyNumberFormat="1" applyFont="1" applyFill="1" applyBorder="1" applyAlignment="1">
      <alignment horizontal="center" vertical="center"/>
    </xf>
    <xf numFmtId="0" fontId="24" fillId="2" borderId="63" xfId="2" applyNumberFormat="1" applyFont="1" applyFill="1" applyBorder="1" applyAlignment="1">
      <alignment horizontal="center" vertical="center"/>
    </xf>
    <xf numFmtId="0" fontId="11" fillId="2" borderId="64" xfId="0" applyFont="1" applyFill="1" applyBorder="1" applyAlignment="1">
      <alignment horizontal="left" vertical="center" wrapText="1"/>
    </xf>
    <xf numFmtId="0" fontId="11" fillId="2" borderId="58" xfId="0" applyFont="1" applyFill="1" applyBorder="1" applyAlignment="1">
      <alignment horizontal="left" vertical="center" wrapText="1"/>
    </xf>
    <xf numFmtId="4" fontId="24" fillId="5" borderId="57" xfId="0" applyNumberFormat="1" applyFont="1" applyFill="1" applyBorder="1" applyAlignment="1">
      <alignment horizontal="center" vertical="center"/>
    </xf>
    <xf numFmtId="4" fontId="24" fillId="5" borderId="65" xfId="0" applyNumberFormat="1" applyFont="1" applyFill="1" applyBorder="1" applyAlignment="1">
      <alignment horizontal="center" vertical="center"/>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36" fillId="7" borderId="0" xfId="0" applyFont="1" applyFill="1" applyBorder="1" applyAlignment="1">
      <alignment horizontal="center" vertical="center" wrapText="1"/>
    </xf>
    <xf numFmtId="0" fontId="36" fillId="7" borderId="4" xfId="0" applyFont="1" applyFill="1" applyBorder="1" applyAlignment="1">
      <alignment horizontal="center" vertical="center" wrapText="1"/>
    </xf>
    <xf numFmtId="0" fontId="45" fillId="5" borderId="14" xfId="0" applyFont="1" applyFill="1" applyBorder="1" applyAlignment="1" applyProtection="1">
      <alignment horizontal="left" vertical="center"/>
      <protection locked="0"/>
    </xf>
    <xf numFmtId="0" fontId="22" fillId="2" borderId="0" xfId="2" applyNumberFormat="1" applyFont="1" applyFill="1" applyBorder="1" applyAlignment="1">
      <alignment horizontal="center" vertical="center"/>
    </xf>
    <xf numFmtId="0" fontId="71" fillId="2" borderId="37" xfId="2" applyNumberFormat="1" applyFont="1" applyFill="1" applyBorder="1" applyAlignment="1">
      <alignment horizontal="center" vertical="center" wrapText="1"/>
    </xf>
    <xf numFmtId="0" fontId="15" fillId="0" borderId="20" xfId="0" applyFont="1" applyBorder="1" applyAlignment="1">
      <alignment wrapText="1"/>
    </xf>
    <xf numFmtId="0" fontId="15" fillId="0" borderId="77" xfId="0" applyFont="1" applyBorder="1" applyAlignment="1">
      <alignment wrapText="1"/>
    </xf>
    <xf numFmtId="0" fontId="15" fillId="0" borderId="32" xfId="0" applyFont="1" applyBorder="1" applyAlignment="1">
      <alignment wrapText="1"/>
    </xf>
    <xf numFmtId="0" fontId="15" fillId="0" borderId="17" xfId="0" applyFont="1" applyBorder="1" applyAlignment="1">
      <alignment wrapText="1"/>
    </xf>
    <xf numFmtId="0" fontId="15" fillId="0" borderId="18" xfId="0" applyFont="1" applyBorder="1" applyAlignment="1">
      <alignment wrapText="1"/>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5" xfId="0" applyFont="1" applyFill="1" applyBorder="1" applyAlignment="1">
      <alignment horizontal="left" vertical="center"/>
    </xf>
    <xf numFmtId="0" fontId="11" fillId="2" borderId="0" xfId="0" applyFont="1" applyFill="1" applyBorder="1" applyAlignment="1">
      <alignment horizontal="left" vertical="center"/>
    </xf>
    <xf numFmtId="0" fontId="21" fillId="2" borderId="29" xfId="0" applyFont="1" applyFill="1" applyBorder="1" applyAlignment="1">
      <alignment vertical="center"/>
    </xf>
    <xf numFmtId="0" fontId="21" fillId="2" borderId="70" xfId="0" applyFont="1" applyFill="1" applyBorder="1" applyAlignment="1">
      <alignment vertical="center"/>
    </xf>
    <xf numFmtId="0" fontId="4" fillId="2" borderId="0" xfId="0" applyFont="1" applyFill="1" applyAlignment="1">
      <alignment horizontal="center" vertical="center" wrapText="1"/>
    </xf>
    <xf numFmtId="0" fontId="4" fillId="2" borderId="0" xfId="0" applyFont="1" applyFill="1" applyAlignment="1">
      <alignment horizontal="center" vertical="top" wrapText="1"/>
    </xf>
    <xf numFmtId="0" fontId="46" fillId="5" borderId="0" xfId="0" applyFont="1" applyFill="1" applyAlignment="1">
      <alignment horizontal="center"/>
    </xf>
    <xf numFmtId="0" fontId="41" fillId="2" borderId="0" xfId="0" applyFont="1" applyFill="1" applyAlignment="1">
      <alignment horizontal="center" vertical="center"/>
    </xf>
    <xf numFmtId="0" fontId="88" fillId="16" borderId="68" xfId="0" applyFont="1" applyFill="1" applyBorder="1" applyAlignment="1">
      <alignment horizontal="center" vertical="center" wrapText="1"/>
    </xf>
    <xf numFmtId="0" fontId="88" fillId="16" borderId="69" xfId="0" applyFont="1" applyFill="1" applyBorder="1" applyAlignment="1">
      <alignment horizontal="center" vertical="center" wrapText="1"/>
    </xf>
    <xf numFmtId="0" fontId="72" fillId="0" borderId="23" xfId="0" applyFont="1" applyBorder="1" applyAlignment="1">
      <alignment horizontal="center" vertical="center" wrapText="1"/>
    </xf>
    <xf numFmtId="0" fontId="19" fillId="2" borderId="68" xfId="0" applyFont="1" applyFill="1" applyBorder="1" applyAlignment="1">
      <alignment horizontal="left" vertical="center" wrapText="1"/>
    </xf>
    <xf numFmtId="0" fontId="19" fillId="2" borderId="69" xfId="0" applyFont="1" applyFill="1" applyBorder="1" applyAlignment="1">
      <alignment horizontal="left" vertical="center" wrapText="1"/>
    </xf>
    <xf numFmtId="0" fontId="19" fillId="2" borderId="24" xfId="0" applyFont="1" applyFill="1" applyBorder="1" applyAlignment="1">
      <alignment horizontal="left" vertical="center" wrapText="1"/>
    </xf>
    <xf numFmtId="0" fontId="19" fillId="2" borderId="23"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19" fillId="2" borderId="25" xfId="0" applyFont="1" applyFill="1" applyBorder="1" applyAlignment="1">
      <alignment horizontal="left" vertical="center" wrapText="1"/>
    </xf>
    <xf numFmtId="0" fontId="19" fillId="2" borderId="21" xfId="0" applyFont="1" applyFill="1" applyBorder="1" applyAlignment="1">
      <alignment horizontal="left" vertical="center" wrapText="1"/>
    </xf>
    <xf numFmtId="0" fontId="19" fillId="2" borderId="26" xfId="0" applyFont="1" applyFill="1" applyBorder="1" applyAlignment="1">
      <alignment horizontal="left" vertical="center" wrapText="1"/>
    </xf>
    <xf numFmtId="0" fontId="73" fillId="15" borderId="9" xfId="0" applyFont="1" applyFill="1" applyBorder="1" applyAlignment="1">
      <alignment horizontal="center" vertical="center" wrapText="1"/>
    </xf>
    <xf numFmtId="0" fontId="73" fillId="15" borderId="10" xfId="0" applyFont="1" applyFill="1" applyBorder="1" applyAlignment="1">
      <alignment horizontal="center" vertical="center"/>
    </xf>
    <xf numFmtId="0" fontId="73" fillId="15" borderId="11" xfId="0" applyFont="1" applyFill="1" applyBorder="1" applyAlignment="1">
      <alignment horizontal="center" vertical="center"/>
    </xf>
    <xf numFmtId="0" fontId="73" fillId="4" borderId="9" xfId="0" applyFont="1" applyFill="1" applyBorder="1" applyAlignment="1">
      <alignment horizontal="center" vertical="center"/>
    </xf>
    <xf numFmtId="0" fontId="73" fillId="4" borderId="10" xfId="0" applyFont="1" applyFill="1" applyBorder="1" applyAlignment="1">
      <alignment horizontal="center" vertical="center"/>
    </xf>
    <xf numFmtId="0" fontId="88" fillId="16" borderId="24" xfId="0" applyFont="1" applyFill="1" applyBorder="1" applyAlignment="1">
      <alignment horizontal="center" vertical="center" wrapText="1"/>
    </xf>
    <xf numFmtId="1" fontId="70" fillId="2" borderId="28" xfId="0" applyNumberFormat="1" applyFont="1" applyFill="1" applyBorder="1" applyAlignment="1" applyProtection="1">
      <alignment horizontal="center" vertical="center"/>
      <protection locked="0"/>
    </xf>
    <xf numFmtId="1" fontId="70" fillId="2" borderId="15" xfId="0" applyNumberFormat="1" applyFont="1" applyFill="1" applyBorder="1" applyAlignment="1" applyProtection="1">
      <alignment horizontal="center" vertical="center"/>
      <protection locked="0"/>
    </xf>
    <xf numFmtId="1" fontId="70" fillId="2" borderId="63" xfId="0" applyNumberFormat="1" applyFont="1" applyFill="1" applyBorder="1" applyAlignment="1" applyProtection="1">
      <alignment horizontal="center" vertical="center"/>
      <protection locked="0"/>
    </xf>
    <xf numFmtId="0" fontId="70" fillId="2" borderId="28" xfId="0" applyFont="1" applyFill="1" applyBorder="1" applyAlignment="1" applyProtection="1">
      <alignment horizontal="center" vertical="center"/>
      <protection locked="0"/>
    </xf>
    <xf numFmtId="0" fontId="70" fillId="2" borderId="15" xfId="0" applyFont="1" applyFill="1" applyBorder="1" applyAlignment="1" applyProtection="1">
      <alignment horizontal="center" vertical="center"/>
      <protection locked="0"/>
    </xf>
    <xf numFmtId="0" fontId="70" fillId="2" borderId="63" xfId="0" applyFont="1" applyFill="1" applyBorder="1" applyAlignment="1" applyProtection="1">
      <alignment horizontal="center" vertical="center"/>
      <protection locked="0"/>
    </xf>
    <xf numFmtId="0" fontId="73" fillId="11" borderId="9" xfId="0" applyFont="1" applyFill="1" applyBorder="1" applyAlignment="1">
      <alignment horizontal="center" vertical="center"/>
    </xf>
    <xf numFmtId="0" fontId="73" fillId="11" borderId="10" xfId="0" applyFont="1" applyFill="1" applyBorder="1" applyAlignment="1">
      <alignment horizontal="center" vertical="center"/>
    </xf>
    <xf numFmtId="0" fontId="73" fillId="11" borderId="11" xfId="0" applyFont="1" applyFill="1" applyBorder="1" applyAlignment="1">
      <alignment horizontal="center" vertical="center"/>
    </xf>
    <xf numFmtId="4" fontId="63" fillId="2" borderId="6" xfId="1" applyNumberFormat="1" applyFont="1" applyFill="1" applyBorder="1" applyAlignment="1">
      <alignment horizontal="center" vertical="center"/>
    </xf>
    <xf numFmtId="4" fontId="63" fillId="2" borderId="8" xfId="1" applyNumberFormat="1" applyFont="1" applyFill="1" applyBorder="1" applyAlignment="1">
      <alignment horizontal="center" vertical="center"/>
    </xf>
    <xf numFmtId="0" fontId="11" fillId="2" borderId="66" xfId="0" applyFont="1" applyFill="1" applyBorder="1" applyAlignment="1">
      <alignment horizontal="left" vertical="center"/>
    </xf>
    <xf numFmtId="0" fontId="11" fillId="2" borderId="62" xfId="0" applyFont="1" applyFill="1" applyBorder="1" applyAlignment="1">
      <alignment horizontal="left" vertical="center"/>
    </xf>
    <xf numFmtId="0" fontId="57" fillId="2" borderId="75" xfId="0" applyFont="1" applyFill="1" applyBorder="1" applyAlignment="1">
      <alignment horizontal="center" vertical="center"/>
    </xf>
    <xf numFmtId="0" fontId="57" fillId="2" borderId="76" xfId="0" applyFont="1" applyFill="1" applyBorder="1" applyAlignment="1">
      <alignment horizontal="center" vertical="center"/>
    </xf>
    <xf numFmtId="0" fontId="91" fillId="6" borderId="17" xfId="16" applyFont="1" applyFill="1" applyBorder="1" applyAlignment="1">
      <alignment horizontal="center"/>
    </xf>
    <xf numFmtId="0" fontId="90" fillId="17" borderId="17" xfId="16" applyFont="1" applyFill="1" applyBorder="1" applyAlignment="1">
      <alignment horizontal="center"/>
    </xf>
    <xf numFmtId="0" fontId="91" fillId="18" borderId="17" xfId="16" applyFont="1" applyFill="1" applyBorder="1" applyAlignment="1">
      <alignment horizontal="center"/>
    </xf>
    <xf numFmtId="0" fontId="91" fillId="11" borderId="17" xfId="16" applyFont="1" applyFill="1" applyBorder="1" applyAlignment="1">
      <alignment horizontal="center"/>
    </xf>
    <xf numFmtId="0" fontId="91" fillId="3" borderId="17" xfId="16" applyFont="1" applyFill="1" applyBorder="1" applyAlignment="1">
      <alignment horizontal="center"/>
    </xf>
    <xf numFmtId="0" fontId="90" fillId="13" borderId="17" xfId="16" applyFont="1" applyFill="1" applyBorder="1" applyAlignment="1">
      <alignment horizontal="center"/>
    </xf>
    <xf numFmtId="0" fontId="91" fillId="8" borderId="17" xfId="16" applyFont="1" applyFill="1" applyBorder="1" applyAlignment="1">
      <alignment horizontal="center"/>
    </xf>
    <xf numFmtId="0" fontId="116" fillId="5" borderId="13" xfId="14" applyFont="1" applyFill="1" applyBorder="1" applyAlignment="1">
      <alignment horizontal="center"/>
    </xf>
    <xf numFmtId="0" fontId="17" fillId="5" borderId="13" xfId="14" applyFont="1" applyFill="1" applyBorder="1" applyAlignment="1">
      <alignment horizontal="center"/>
    </xf>
    <xf numFmtId="0" fontId="3" fillId="5" borderId="0" xfId="0" applyFont="1" applyFill="1" applyAlignment="1" applyProtection="1">
      <alignment horizontal="center"/>
    </xf>
    <xf numFmtId="0" fontId="15" fillId="5" borderId="0" xfId="0" applyFont="1" applyFill="1" applyAlignment="1" applyProtection="1">
      <alignment horizontal="left"/>
    </xf>
    <xf numFmtId="0" fontId="17" fillId="5" borderId="0" xfId="0" applyFont="1" applyFill="1" applyAlignment="1" applyProtection="1">
      <alignment horizontal="justify" vertical="center" wrapText="1"/>
    </xf>
    <xf numFmtId="0" fontId="17" fillId="5" borderId="0" xfId="0" applyFont="1" applyFill="1" applyAlignment="1" applyProtection="1">
      <alignment horizontal="justify" wrapText="1"/>
    </xf>
    <xf numFmtId="0" fontId="17" fillId="5" borderId="0" xfId="0" applyFont="1" applyFill="1" applyBorder="1" applyAlignment="1" applyProtection="1">
      <alignment horizontal="center"/>
    </xf>
    <xf numFmtId="0" fontId="3" fillId="5" borderId="0" xfId="0" applyFont="1" applyFill="1" applyBorder="1" applyAlignment="1" applyProtection="1">
      <alignment horizontal="center"/>
      <protection locked="0"/>
    </xf>
    <xf numFmtId="0" fontId="3" fillId="5" borderId="17" xfId="0" applyFont="1" applyFill="1" applyBorder="1" applyAlignment="1" applyProtection="1">
      <alignment horizontal="center"/>
      <protection locked="0"/>
    </xf>
    <xf numFmtId="14" fontId="3" fillId="5" borderId="0" xfId="0" applyNumberFormat="1" applyFont="1" applyFill="1" applyBorder="1" applyAlignment="1" applyProtection="1">
      <alignment horizontal="center"/>
      <protection locked="0"/>
    </xf>
    <xf numFmtId="0" fontId="3" fillId="5" borderId="20" xfId="0" applyFont="1" applyFill="1" applyBorder="1" applyAlignment="1" applyProtection="1">
      <alignment horizontal="center"/>
    </xf>
    <xf numFmtId="0" fontId="17" fillId="5" borderId="17" xfId="10" applyFont="1" applyFill="1" applyBorder="1" applyAlignment="1" applyProtection="1">
      <alignment horizontal="center"/>
      <protection locked="0"/>
    </xf>
    <xf numFmtId="0" fontId="17" fillId="5" borderId="17" xfId="0" applyFont="1" applyFill="1" applyBorder="1" applyAlignment="1" applyProtection="1">
      <alignment horizontal="center"/>
      <protection locked="0"/>
    </xf>
    <xf numFmtId="0" fontId="3" fillId="5" borderId="0" xfId="0" applyFont="1" applyFill="1" applyBorder="1" applyAlignment="1" applyProtection="1">
      <alignment horizontal="left"/>
    </xf>
    <xf numFmtId="0" fontId="3" fillId="5" borderId="0" xfId="0" applyFont="1" applyFill="1" applyBorder="1" applyAlignment="1" applyProtection="1">
      <alignment horizontal="center"/>
    </xf>
    <xf numFmtId="0" fontId="3" fillId="5" borderId="15" xfId="0" applyFont="1" applyFill="1" applyBorder="1" applyAlignment="1" applyProtection="1">
      <alignment horizontal="center"/>
      <protection locked="0"/>
    </xf>
    <xf numFmtId="0" fontId="17" fillId="5" borderId="37" xfId="0" applyFont="1" applyFill="1" applyBorder="1" applyAlignment="1" applyProtection="1">
      <alignment horizontal="justify" vertical="justify" wrapText="1"/>
    </xf>
    <xf numFmtId="0" fontId="17" fillId="5" borderId="20" xfId="0" applyFont="1" applyFill="1" applyBorder="1" applyAlignment="1" applyProtection="1">
      <alignment horizontal="justify" vertical="justify" wrapText="1"/>
    </xf>
    <xf numFmtId="0" fontId="17" fillId="5" borderId="82" xfId="0" applyFont="1" applyFill="1" applyBorder="1" applyAlignment="1" applyProtection="1">
      <alignment horizontal="justify" vertical="justify" wrapText="1"/>
    </xf>
    <xf numFmtId="0" fontId="17" fillId="5" borderId="86" xfId="0" applyFont="1" applyFill="1" applyBorder="1" applyAlignment="1" applyProtection="1">
      <alignment horizontal="justify" vertical="justify" wrapText="1"/>
    </xf>
    <xf numFmtId="0" fontId="17" fillId="5" borderId="0" xfId="0" applyFont="1" applyFill="1" applyBorder="1" applyAlignment="1" applyProtection="1">
      <alignment horizontal="justify" vertical="justify" wrapText="1"/>
    </xf>
    <xf numFmtId="0" fontId="17" fillId="5" borderId="87" xfId="0" applyFont="1" applyFill="1" applyBorder="1" applyAlignment="1" applyProtection="1">
      <alignment horizontal="justify" vertical="justify" wrapText="1"/>
    </xf>
    <xf numFmtId="0" fontId="17" fillId="5" borderId="32" xfId="0" applyFont="1" applyFill="1" applyBorder="1" applyAlignment="1" applyProtection="1">
      <alignment horizontal="justify" vertical="justify" wrapText="1"/>
    </xf>
    <xf numFmtId="0" fontId="17" fillId="5" borderId="17" xfId="0" applyFont="1" applyFill="1" applyBorder="1" applyAlignment="1" applyProtection="1">
      <alignment horizontal="justify" vertical="justify" wrapText="1"/>
    </xf>
    <xf numFmtId="0" fontId="17" fillId="5" borderId="79" xfId="0" applyFont="1" applyFill="1" applyBorder="1" applyAlignment="1" applyProtection="1">
      <alignment horizontal="justify" vertical="justify" wrapText="1"/>
    </xf>
    <xf numFmtId="0" fontId="15" fillId="5" borderId="0" xfId="0" applyFont="1" applyFill="1" applyBorder="1" applyAlignment="1" applyProtection="1">
      <alignment horizontal="right"/>
    </xf>
    <xf numFmtId="0" fontId="17" fillId="5" borderId="0" xfId="0" applyFont="1" applyFill="1" applyAlignment="1" applyProtection="1">
      <alignment horizontal="left"/>
    </xf>
    <xf numFmtId="4" fontId="17" fillId="5" borderId="13" xfId="0" applyNumberFormat="1" applyFont="1" applyFill="1" applyBorder="1" applyAlignment="1" applyProtection="1">
      <alignment horizontal="center"/>
    </xf>
    <xf numFmtId="0" fontId="17" fillId="5" borderId="20" xfId="0" applyFont="1" applyFill="1" applyBorder="1" applyAlignment="1" applyProtection="1">
      <alignment horizontal="center"/>
    </xf>
    <xf numFmtId="0" fontId="3" fillId="5" borderId="0" xfId="0" applyFont="1" applyFill="1" applyBorder="1" applyAlignment="1" applyProtection="1">
      <alignment horizontal="right"/>
    </xf>
    <xf numFmtId="0" fontId="17" fillId="5" borderId="37" xfId="0" applyFont="1" applyFill="1" applyBorder="1" applyAlignment="1" applyProtection="1">
      <alignment horizontal="center" vertical="center"/>
    </xf>
    <xf numFmtId="0" fontId="17" fillId="5" borderId="20" xfId="0" applyFont="1" applyFill="1" applyBorder="1" applyAlignment="1" applyProtection="1">
      <alignment horizontal="center" vertical="center"/>
    </xf>
    <xf numFmtId="0" fontId="17" fillId="5" borderId="82" xfId="0" applyFont="1" applyFill="1" applyBorder="1" applyAlignment="1" applyProtection="1">
      <alignment horizontal="center" vertical="center"/>
    </xf>
    <xf numFmtId="0" fontId="17" fillId="5" borderId="86" xfId="0" applyFont="1" applyFill="1" applyBorder="1" applyAlignment="1" applyProtection="1">
      <alignment horizontal="center" vertical="center"/>
    </xf>
    <xf numFmtId="0" fontId="17" fillId="5" borderId="0" xfId="0" applyFont="1" applyFill="1" applyBorder="1" applyAlignment="1" applyProtection="1">
      <alignment horizontal="center" vertical="center"/>
    </xf>
    <xf numFmtId="0" fontId="17" fillId="5" borderId="87" xfId="0" applyFont="1" applyFill="1" applyBorder="1" applyAlignment="1" applyProtection="1">
      <alignment horizontal="center" vertical="center"/>
    </xf>
    <xf numFmtId="0" fontId="17" fillId="5" borderId="32" xfId="0" applyFont="1" applyFill="1" applyBorder="1" applyAlignment="1" applyProtection="1">
      <alignment horizontal="center" vertical="center"/>
    </xf>
    <xf numFmtId="0" fontId="17" fillId="5" borderId="17" xfId="0" applyFont="1" applyFill="1" applyBorder="1" applyAlignment="1" applyProtection="1">
      <alignment horizontal="center" vertical="center"/>
    </xf>
    <xf numFmtId="0" fontId="17" fillId="5" borderId="79" xfId="0" applyFont="1" applyFill="1" applyBorder="1" applyAlignment="1" applyProtection="1">
      <alignment horizontal="center" vertical="center"/>
    </xf>
    <xf numFmtId="0" fontId="3" fillId="5" borderId="13" xfId="0" applyFont="1" applyFill="1" applyBorder="1" applyAlignment="1" applyProtection="1">
      <alignment horizontal="right"/>
    </xf>
    <xf numFmtId="4" fontId="17" fillId="5" borderId="28" xfId="0" applyNumberFormat="1" applyFont="1" applyFill="1" applyBorder="1" applyAlignment="1" applyProtection="1">
      <alignment horizontal="center"/>
    </xf>
    <xf numFmtId="4" fontId="17" fillId="5" borderId="15" xfId="0" applyNumberFormat="1" applyFont="1" applyFill="1" applyBorder="1" applyAlignment="1" applyProtection="1">
      <alignment horizontal="center"/>
    </xf>
    <xf numFmtId="4" fontId="17" fillId="5" borderId="22" xfId="0" applyNumberFormat="1" applyFont="1" applyFill="1" applyBorder="1" applyAlignment="1" applyProtection="1">
      <alignment horizontal="center"/>
    </xf>
    <xf numFmtId="0" fontId="17" fillId="5" borderId="13" xfId="0" applyFont="1" applyFill="1" applyBorder="1" applyAlignment="1" applyProtection="1">
      <alignment horizontal="right"/>
    </xf>
    <xf numFmtId="0" fontId="3" fillId="5" borderId="13" xfId="0" applyFont="1" applyFill="1" applyBorder="1" applyAlignment="1" applyProtection="1">
      <alignment horizontal="center"/>
      <protection locked="0"/>
    </xf>
    <xf numFmtId="4" fontId="3" fillId="5" borderId="13" xfId="0" applyNumberFormat="1" applyFont="1" applyFill="1" applyBorder="1" applyAlignment="1" applyProtection="1">
      <alignment horizontal="center"/>
      <protection locked="0"/>
    </xf>
    <xf numFmtId="0" fontId="17" fillId="5" borderId="13" xfId="0" applyFont="1" applyFill="1" applyBorder="1" applyAlignment="1" applyProtection="1">
      <alignment horizontal="center"/>
    </xf>
    <xf numFmtId="10" fontId="17" fillId="5" borderId="13" xfId="0" applyNumberFormat="1" applyFont="1" applyFill="1" applyBorder="1" applyAlignment="1" applyProtection="1">
      <alignment horizontal="center"/>
    </xf>
    <xf numFmtId="0" fontId="96" fillId="5" borderId="28" xfId="0" applyFont="1" applyFill="1" applyBorder="1" applyAlignment="1" applyProtection="1">
      <alignment horizontal="center" vertical="center"/>
    </xf>
    <xf numFmtId="0" fontId="96" fillId="5" borderId="15" xfId="0" applyFont="1" applyFill="1" applyBorder="1" applyAlignment="1" applyProtection="1">
      <alignment horizontal="center" vertical="center"/>
    </xf>
    <xf numFmtId="0" fontId="96" fillId="5" borderId="22" xfId="0" applyFont="1" applyFill="1" applyBorder="1" applyAlignment="1" applyProtection="1">
      <alignment horizontal="center" vertical="center"/>
    </xf>
    <xf numFmtId="0" fontId="96" fillId="5" borderId="28" xfId="0" applyFont="1" applyFill="1" applyBorder="1" applyAlignment="1" applyProtection="1">
      <alignment horizontal="center" vertical="center" wrapText="1"/>
    </xf>
    <xf numFmtId="0" fontId="96" fillId="5" borderId="15" xfId="0" applyFont="1" applyFill="1" applyBorder="1" applyAlignment="1" applyProtection="1">
      <alignment horizontal="center" vertical="center" wrapText="1"/>
    </xf>
    <xf numFmtId="0" fontId="96" fillId="5" borderId="22" xfId="0" applyFont="1" applyFill="1" applyBorder="1" applyAlignment="1" applyProtection="1">
      <alignment horizontal="center" vertical="center" wrapText="1"/>
    </xf>
    <xf numFmtId="0" fontId="15" fillId="5" borderId="0" xfId="0" applyFont="1" applyFill="1" applyBorder="1" applyAlignment="1" applyProtection="1">
      <alignment horizontal="left"/>
    </xf>
    <xf numFmtId="0" fontId="97" fillId="19" borderId="28" xfId="0" applyFont="1" applyFill="1" applyBorder="1" applyAlignment="1" applyProtection="1">
      <alignment horizontal="left" vertical="center"/>
    </xf>
    <xf numFmtId="0" fontId="97" fillId="19" borderId="15" xfId="0" applyFont="1" applyFill="1" applyBorder="1" applyAlignment="1" applyProtection="1">
      <alignment horizontal="left" vertical="center"/>
    </xf>
    <xf numFmtId="0" fontId="97" fillId="19" borderId="22" xfId="0" applyFont="1" applyFill="1" applyBorder="1" applyAlignment="1" applyProtection="1">
      <alignment horizontal="left" vertical="center"/>
    </xf>
    <xf numFmtId="0" fontId="96" fillId="5" borderId="0" xfId="0" applyFont="1" applyFill="1" applyBorder="1" applyAlignment="1" applyProtection="1">
      <alignment horizontal="center"/>
    </xf>
    <xf numFmtId="0" fontId="15" fillId="5" borderId="20" xfId="0" applyFont="1" applyFill="1" applyBorder="1" applyAlignment="1" applyProtection="1">
      <alignment horizontal="right"/>
    </xf>
    <xf numFmtId="0" fontId="15" fillId="5" borderId="17" xfId="0" applyFont="1" applyFill="1" applyBorder="1" applyAlignment="1" applyProtection="1">
      <alignment horizontal="center"/>
      <protection locked="0"/>
    </xf>
    <xf numFmtId="0" fontId="17" fillId="5" borderId="28" xfId="0" applyFont="1" applyFill="1" applyBorder="1" applyAlignment="1" applyProtection="1">
      <alignment horizontal="center" vertical="center"/>
    </xf>
    <xf numFmtId="0" fontId="17" fillId="5" borderId="15" xfId="0" applyFont="1" applyFill="1" applyBorder="1" applyAlignment="1" applyProtection="1">
      <alignment horizontal="center" vertical="center"/>
    </xf>
    <xf numFmtId="0" fontId="17" fillId="5" borderId="22" xfId="0" applyFont="1" applyFill="1" applyBorder="1" applyAlignment="1" applyProtection="1">
      <alignment horizontal="center" vertical="center"/>
    </xf>
    <xf numFmtId="0" fontId="3" fillId="5" borderId="20" xfId="0" applyFont="1" applyFill="1" applyBorder="1" applyAlignment="1" applyProtection="1">
      <alignment horizontal="left"/>
    </xf>
    <xf numFmtId="0" fontId="3" fillId="5" borderId="82" xfId="0" applyFont="1" applyFill="1" applyBorder="1" applyAlignment="1" applyProtection="1">
      <alignment horizontal="left"/>
    </xf>
    <xf numFmtId="0" fontId="3" fillId="5" borderId="20" xfId="0" applyFont="1" applyFill="1" applyBorder="1" applyAlignment="1" applyProtection="1">
      <alignment horizontal="right"/>
    </xf>
    <xf numFmtId="0" fontId="17" fillId="5" borderId="20" xfId="0" applyFont="1" applyFill="1" applyBorder="1" applyAlignment="1" applyProtection="1">
      <alignment horizontal="left"/>
    </xf>
    <xf numFmtId="0" fontId="3" fillId="5" borderId="17" xfId="0" applyFont="1" applyFill="1" applyBorder="1" applyAlignment="1" applyProtection="1">
      <alignment horizontal="left"/>
      <protection locked="0"/>
    </xf>
    <xf numFmtId="0" fontId="3" fillId="5" borderId="0" xfId="0" applyFont="1" applyFill="1" applyAlignment="1" applyProtection="1">
      <alignment horizontal="left"/>
    </xf>
    <xf numFmtId="9" fontId="3" fillId="5" borderId="17" xfId="0" applyNumberFormat="1" applyFont="1" applyFill="1" applyBorder="1" applyAlignment="1" applyProtection="1">
      <alignment horizontal="left"/>
      <protection locked="0"/>
    </xf>
    <xf numFmtId="0" fontId="3" fillId="5" borderId="15" xfId="0" applyFont="1" applyFill="1" applyBorder="1" applyAlignment="1" applyProtection="1">
      <alignment horizontal="left"/>
      <protection locked="0"/>
    </xf>
    <xf numFmtId="0" fontId="3" fillId="5" borderId="0" xfId="0" applyFont="1" applyFill="1" applyAlignment="1" applyProtection="1">
      <alignment horizontal="justify" vertical="center" wrapText="1"/>
    </xf>
    <xf numFmtId="0" fontId="3" fillId="5" borderId="0" xfId="0" applyFont="1" applyFill="1" applyAlignment="1" applyProtection="1">
      <alignment horizontal="distributed"/>
    </xf>
    <xf numFmtId="0" fontId="3" fillId="5" borderId="0" xfId="0" applyFont="1" applyFill="1" applyAlignment="1" applyProtection="1">
      <alignment horizontal="right"/>
    </xf>
    <xf numFmtId="0" fontId="98" fillId="19" borderId="28" xfId="0" applyFont="1" applyFill="1" applyBorder="1" applyAlignment="1" applyProtection="1">
      <alignment horizontal="left" vertical="center"/>
    </xf>
    <xf numFmtId="0" fontId="98" fillId="19" borderId="15" xfId="0" applyFont="1" applyFill="1" applyBorder="1" applyAlignment="1" applyProtection="1">
      <alignment horizontal="left" vertical="center"/>
    </xf>
    <xf numFmtId="0" fontId="98" fillId="19" borderId="22" xfId="0" applyFont="1" applyFill="1" applyBorder="1" applyAlignment="1" applyProtection="1">
      <alignment horizontal="left" vertical="center"/>
    </xf>
    <xf numFmtId="0" fontId="17" fillId="5" borderId="17" xfId="0" applyFont="1" applyFill="1" applyBorder="1" applyAlignment="1" applyProtection="1">
      <alignment horizontal="center"/>
    </xf>
    <xf numFmtId="0" fontId="17" fillId="5" borderId="17" xfId="0" applyFont="1" applyFill="1" applyBorder="1" applyAlignment="1" applyProtection="1">
      <alignment horizontal="center" shrinkToFit="1"/>
    </xf>
    <xf numFmtId="0" fontId="17" fillId="5" borderId="15" xfId="0" applyFont="1" applyFill="1" applyBorder="1" applyAlignment="1" applyProtection="1">
      <alignment horizontal="center"/>
    </xf>
    <xf numFmtId="0" fontId="3" fillId="5" borderId="17" xfId="0" applyFont="1" applyFill="1" applyBorder="1" applyAlignment="1" applyProtection="1">
      <alignment horizontal="center"/>
    </xf>
    <xf numFmtId="0" fontId="17" fillId="5" borderId="0" xfId="0" applyFont="1" applyFill="1" applyAlignment="1" applyProtection="1">
      <alignment horizontal="left" vertical="center"/>
    </xf>
    <xf numFmtId="0" fontId="15" fillId="5" borderId="0" xfId="0" applyFont="1" applyFill="1" applyAlignment="1" applyProtection="1">
      <alignment horizontal="distributed"/>
    </xf>
    <xf numFmtId="0" fontId="15" fillId="5" borderId="0" xfId="0" applyFont="1" applyFill="1" applyAlignment="1" applyProtection="1">
      <alignment horizontal="right"/>
    </xf>
    <xf numFmtId="0" fontId="15" fillId="5" borderId="0" xfId="0" applyFont="1" applyFill="1" applyBorder="1" applyAlignment="1" applyProtection="1">
      <alignment horizontal="distributed"/>
    </xf>
    <xf numFmtId="0" fontId="3" fillId="5" borderId="15" xfId="0" applyFont="1" applyFill="1" applyBorder="1" applyAlignment="1" applyProtection="1">
      <alignment horizontal="center"/>
    </xf>
    <xf numFmtId="0" fontId="3" fillId="5" borderId="17" xfId="0" applyFont="1" applyFill="1" applyBorder="1" applyAlignment="1" applyProtection="1">
      <alignment horizontal="center" shrinkToFit="1"/>
    </xf>
    <xf numFmtId="0" fontId="113" fillId="5" borderId="0" xfId="0" applyFont="1" applyFill="1" applyAlignment="1" applyProtection="1">
      <alignment horizontal="right"/>
    </xf>
    <xf numFmtId="0" fontId="17" fillId="5" borderId="0" xfId="0" applyFont="1" applyFill="1" applyBorder="1" applyAlignment="1" applyProtection="1">
      <alignment horizontal="right" vertical="center"/>
    </xf>
    <xf numFmtId="0" fontId="108" fillId="5" borderId="0" xfId="0" applyFont="1" applyFill="1" applyAlignment="1">
      <alignment horizontal="left"/>
    </xf>
    <xf numFmtId="0" fontId="108" fillId="5" borderId="0" xfId="0" applyFont="1" applyFill="1" applyAlignment="1">
      <alignment horizontal="left" wrapText="1"/>
    </xf>
    <xf numFmtId="0" fontId="99" fillId="5" borderId="0" xfId="0" applyFont="1" applyFill="1" applyBorder="1" applyAlignment="1">
      <alignment horizontal="center"/>
    </xf>
    <xf numFmtId="0" fontId="109" fillId="5" borderId="37" xfId="0" applyFont="1" applyFill="1" applyBorder="1" applyAlignment="1">
      <alignment horizontal="left" vertical="justify" wrapText="1"/>
    </xf>
    <xf numFmtId="0" fontId="109" fillId="5" borderId="20" xfId="0" applyFont="1" applyFill="1" applyBorder="1" applyAlignment="1">
      <alignment horizontal="left" vertical="justify" wrapText="1"/>
    </xf>
    <xf numFmtId="0" fontId="109" fillId="5" borderId="82" xfId="0" applyFont="1" applyFill="1" applyBorder="1" applyAlignment="1">
      <alignment horizontal="left" vertical="justify" wrapText="1"/>
    </xf>
    <xf numFmtId="0" fontId="109" fillId="5" borderId="86" xfId="0" applyFont="1" applyFill="1" applyBorder="1" applyAlignment="1">
      <alignment horizontal="left" vertical="justify" wrapText="1"/>
    </xf>
    <xf numFmtId="0" fontId="109" fillId="5" borderId="0" xfId="0" applyFont="1" applyFill="1" applyBorder="1" applyAlignment="1">
      <alignment horizontal="left" vertical="justify" wrapText="1"/>
    </xf>
    <xf numFmtId="0" fontId="109" fillId="5" borderId="87" xfId="0" applyFont="1" applyFill="1" applyBorder="1" applyAlignment="1">
      <alignment horizontal="left" vertical="justify" wrapText="1"/>
    </xf>
    <xf numFmtId="0" fontId="109" fillId="5" borderId="32" xfId="0" applyFont="1" applyFill="1" applyBorder="1" applyAlignment="1">
      <alignment horizontal="left" vertical="justify" wrapText="1"/>
    </xf>
    <xf numFmtId="0" fontId="109" fillId="5" borderId="17" xfId="0" applyFont="1" applyFill="1" applyBorder="1" applyAlignment="1">
      <alignment horizontal="left" vertical="justify" wrapText="1"/>
    </xf>
    <xf numFmtId="0" fontId="109" fillId="5" borderId="79" xfId="0" applyFont="1" applyFill="1" applyBorder="1" applyAlignment="1">
      <alignment horizontal="left" vertical="justify" wrapText="1"/>
    </xf>
    <xf numFmtId="0" fontId="94" fillId="0" borderId="0" xfId="0" applyFont="1" applyAlignment="1">
      <alignment horizontal="center"/>
    </xf>
    <xf numFmtId="0" fontId="106" fillId="5" borderId="13" xfId="0" applyFont="1" applyFill="1" applyBorder="1" applyAlignment="1">
      <alignment horizontal="center"/>
    </xf>
    <xf numFmtId="0" fontId="106" fillId="5" borderId="28" xfId="0" applyFont="1" applyFill="1" applyBorder="1" applyAlignment="1">
      <alignment horizontal="center"/>
    </xf>
    <xf numFmtId="0" fontId="106" fillId="5" borderId="15" xfId="0" applyFont="1" applyFill="1" applyBorder="1" applyAlignment="1">
      <alignment horizontal="center"/>
    </xf>
    <xf numFmtId="0" fontId="106" fillId="5" borderId="22" xfId="0" applyFont="1" applyFill="1" applyBorder="1" applyAlignment="1">
      <alignment horizontal="center"/>
    </xf>
    <xf numFmtId="10" fontId="106" fillId="5" borderId="28" xfId="0" applyNumberFormat="1" applyFont="1" applyFill="1" applyBorder="1" applyAlignment="1">
      <alignment horizontal="center"/>
    </xf>
    <xf numFmtId="10" fontId="106" fillId="5" borderId="15" xfId="0" applyNumberFormat="1" applyFont="1" applyFill="1" applyBorder="1" applyAlignment="1">
      <alignment horizontal="center"/>
    </xf>
    <xf numFmtId="10" fontId="106" fillId="5" borderId="22" xfId="0" applyNumberFormat="1" applyFont="1" applyFill="1" applyBorder="1" applyAlignment="1">
      <alignment horizontal="center"/>
    </xf>
    <xf numFmtId="4" fontId="106" fillId="5" borderId="28" xfId="0" applyNumberFormat="1" applyFont="1" applyFill="1" applyBorder="1" applyAlignment="1">
      <alignment horizontal="center"/>
    </xf>
    <xf numFmtId="4" fontId="106" fillId="5" borderId="15" xfId="0" applyNumberFormat="1" applyFont="1" applyFill="1" applyBorder="1" applyAlignment="1">
      <alignment horizontal="center"/>
    </xf>
    <xf numFmtId="4" fontId="106" fillId="5" borderId="22" xfId="0" applyNumberFormat="1" applyFont="1" applyFill="1" applyBorder="1" applyAlignment="1">
      <alignment horizontal="center"/>
    </xf>
    <xf numFmtId="4" fontId="106" fillId="5" borderId="13" xfId="0" applyNumberFormat="1" applyFont="1" applyFill="1" applyBorder="1" applyAlignment="1">
      <alignment horizontal="center"/>
    </xf>
    <xf numFmtId="0" fontId="99" fillId="5" borderId="0" xfId="0" applyFont="1" applyFill="1" applyBorder="1" applyAlignment="1">
      <alignment horizontal="left"/>
    </xf>
    <xf numFmtId="0" fontId="103" fillId="5" borderId="28" xfId="0" applyFont="1" applyFill="1" applyBorder="1" applyAlignment="1">
      <alignment horizontal="center" vertical="center"/>
    </xf>
    <xf numFmtId="0" fontId="103" fillId="5" borderId="15" xfId="0" applyFont="1" applyFill="1" applyBorder="1" applyAlignment="1">
      <alignment horizontal="center" vertical="center"/>
    </xf>
    <xf numFmtId="0" fontId="103" fillId="5" borderId="22" xfId="0" applyFont="1" applyFill="1" applyBorder="1" applyAlignment="1">
      <alignment horizontal="center" vertical="center"/>
    </xf>
    <xf numFmtId="0" fontId="99" fillId="5" borderId="0" xfId="0" applyFont="1" applyFill="1" applyAlignment="1">
      <alignment horizontal="distributed"/>
    </xf>
    <xf numFmtId="0" fontId="99" fillId="5" borderId="0" xfId="0" applyFont="1" applyFill="1" applyBorder="1" applyAlignment="1">
      <alignment horizontal="right"/>
    </xf>
    <xf numFmtId="0" fontId="103" fillId="5" borderId="28" xfId="0" applyFont="1" applyFill="1" applyBorder="1" applyAlignment="1">
      <alignment horizontal="center" vertical="center" wrapText="1"/>
    </xf>
    <xf numFmtId="0" fontId="103" fillId="5" borderId="15" xfId="0" applyFont="1" applyFill="1" applyBorder="1" applyAlignment="1">
      <alignment horizontal="center" vertical="center" wrapText="1"/>
    </xf>
    <xf numFmtId="0" fontId="103" fillId="5" borderId="22" xfId="0" applyFont="1" applyFill="1" applyBorder="1" applyAlignment="1">
      <alignment horizontal="center" vertical="center" wrapText="1"/>
    </xf>
    <xf numFmtId="0" fontId="105" fillId="19" borderId="28" xfId="0" applyFont="1" applyFill="1" applyBorder="1" applyAlignment="1">
      <alignment horizontal="left" vertical="center"/>
    </xf>
    <xf numFmtId="0" fontId="105" fillId="19" borderId="15" xfId="0" applyFont="1" applyFill="1" applyBorder="1" applyAlignment="1">
      <alignment horizontal="left" vertical="center"/>
    </xf>
    <xf numFmtId="0" fontId="105" fillId="19" borderId="22" xfId="0" applyFont="1" applyFill="1" applyBorder="1" applyAlignment="1">
      <alignment horizontal="left" vertical="center"/>
    </xf>
    <xf numFmtId="0" fontId="109" fillId="5" borderId="0" xfId="0" applyFont="1" applyFill="1" applyBorder="1" applyAlignment="1">
      <alignment horizontal="left"/>
    </xf>
    <xf numFmtId="0" fontId="103" fillId="5" borderId="0" xfId="0" applyFont="1" applyFill="1" applyAlignment="1">
      <alignment horizontal="left"/>
    </xf>
    <xf numFmtId="0" fontId="109" fillId="5" borderId="0" xfId="0" applyFont="1" applyFill="1" applyBorder="1" applyAlignment="1">
      <alignment horizontal="center"/>
    </xf>
    <xf numFmtId="0" fontId="106" fillId="5" borderId="0" xfId="0" applyFont="1" applyFill="1" applyBorder="1" applyAlignment="1">
      <alignment horizontal="center"/>
    </xf>
    <xf numFmtId="0" fontId="99" fillId="5" borderId="0" xfId="0" applyFont="1" applyFill="1" applyAlignment="1">
      <alignment horizontal="right"/>
    </xf>
    <xf numFmtId="0" fontId="106" fillId="5" borderId="17" xfId="0" applyFont="1" applyFill="1" applyBorder="1" applyAlignment="1">
      <alignment horizontal="center"/>
    </xf>
    <xf numFmtId="0" fontId="106" fillId="5" borderId="17" xfId="0" applyFont="1" applyFill="1" applyBorder="1" applyAlignment="1" applyProtection="1">
      <alignment horizontal="center"/>
      <protection locked="0"/>
    </xf>
    <xf numFmtId="0" fontId="108" fillId="5" borderId="20" xfId="0" applyFont="1" applyFill="1" applyBorder="1" applyAlignment="1">
      <alignment horizontal="left" wrapText="1"/>
    </xf>
    <xf numFmtId="0" fontId="99" fillId="5" borderId="28" xfId="0" applyFont="1" applyFill="1" applyBorder="1" applyAlignment="1">
      <alignment horizontal="center"/>
    </xf>
    <xf numFmtId="0" fontId="99" fillId="5" borderId="15" xfId="0" applyFont="1" applyFill="1" applyBorder="1" applyAlignment="1">
      <alignment horizontal="center"/>
    </xf>
    <xf numFmtId="0" fontId="99" fillId="5" borderId="22" xfId="0" applyFont="1" applyFill="1" applyBorder="1" applyAlignment="1">
      <alignment horizontal="center"/>
    </xf>
    <xf numFmtId="0" fontId="99" fillId="5" borderId="28" xfId="0" applyFont="1" applyFill="1" applyBorder="1" applyAlignment="1">
      <alignment horizontal="right"/>
    </xf>
    <xf numFmtId="0" fontId="99" fillId="5" borderId="15" xfId="0" applyFont="1" applyFill="1" applyBorder="1" applyAlignment="1">
      <alignment horizontal="right"/>
    </xf>
    <xf numFmtId="0" fontId="99" fillId="5" borderId="22" xfId="0" applyFont="1" applyFill="1" applyBorder="1" applyAlignment="1">
      <alignment horizontal="right"/>
    </xf>
    <xf numFmtId="0" fontId="109" fillId="5" borderId="0" xfId="0" applyFont="1" applyFill="1" applyBorder="1" applyAlignment="1">
      <alignment horizontal="right"/>
    </xf>
    <xf numFmtId="0" fontId="106" fillId="5" borderId="15" xfId="1" applyNumberFormat="1" applyFont="1" applyFill="1" applyBorder="1" applyAlignment="1">
      <alignment horizontal="center"/>
    </xf>
    <xf numFmtId="0" fontId="99" fillId="5" borderId="0" xfId="0" applyFont="1" applyFill="1" applyAlignment="1">
      <alignment horizontal="left"/>
    </xf>
    <xf numFmtId="0" fontId="103" fillId="5" borderId="20" xfId="0" applyFont="1" applyFill="1" applyBorder="1" applyAlignment="1">
      <alignment horizontal="left" vertical="center"/>
    </xf>
    <xf numFmtId="0" fontId="99" fillId="5" borderId="17" xfId="0" applyFont="1" applyFill="1" applyBorder="1" applyAlignment="1">
      <alignment horizontal="center"/>
    </xf>
    <xf numFmtId="0" fontId="107" fillId="19" borderId="28" xfId="0" applyFont="1" applyFill="1" applyBorder="1" applyAlignment="1">
      <alignment horizontal="left" vertical="center"/>
    </xf>
    <xf numFmtId="0" fontId="107" fillId="19" borderId="15" xfId="0" applyFont="1" applyFill="1" applyBorder="1" applyAlignment="1">
      <alignment horizontal="left" vertical="center"/>
    </xf>
    <xf numFmtId="0" fontId="107" fillId="19" borderId="22" xfId="0" applyFont="1" applyFill="1" applyBorder="1" applyAlignment="1">
      <alignment horizontal="left" vertical="center"/>
    </xf>
    <xf numFmtId="0" fontId="103" fillId="5" borderId="0" xfId="0" applyFont="1" applyFill="1" applyBorder="1" applyAlignment="1">
      <alignment horizontal="center"/>
    </xf>
    <xf numFmtId="0" fontId="103" fillId="5" borderId="28" xfId="0" applyFont="1" applyFill="1" applyBorder="1" applyAlignment="1">
      <alignment horizontal="center"/>
    </xf>
    <xf numFmtId="0" fontId="103" fillId="5" borderId="15" xfId="0" applyFont="1" applyFill="1" applyBorder="1" applyAlignment="1">
      <alignment horizontal="center"/>
    </xf>
    <xf numFmtId="0" fontId="103" fillId="5" borderId="22" xfId="0" applyFont="1" applyFill="1" applyBorder="1" applyAlignment="1">
      <alignment horizontal="center"/>
    </xf>
    <xf numFmtId="0" fontId="109" fillId="5" borderId="0" xfId="0" applyFont="1" applyFill="1" applyAlignment="1">
      <alignment horizontal="left"/>
    </xf>
    <xf numFmtId="0" fontId="99" fillId="5" borderId="0" xfId="0" applyFont="1" applyFill="1" applyAlignment="1">
      <alignment horizontal="justify" vertical="center" wrapText="1"/>
    </xf>
    <xf numFmtId="0" fontId="99" fillId="5" borderId="0" xfId="0" applyFont="1" applyFill="1" applyAlignment="1">
      <alignment horizontal="center"/>
    </xf>
    <xf numFmtId="0" fontId="106" fillId="5" borderId="0" xfId="0" applyFont="1" applyFill="1" applyAlignment="1">
      <alignment horizontal="justify" vertical="top" wrapText="1"/>
    </xf>
    <xf numFmtId="0" fontId="103" fillId="5" borderId="17" xfId="0" applyFont="1" applyFill="1" applyBorder="1" applyAlignment="1">
      <alignment horizontal="center"/>
    </xf>
    <xf numFmtId="14" fontId="103" fillId="5" borderId="0" xfId="0" applyNumberFormat="1" applyFont="1" applyFill="1" applyBorder="1" applyAlignment="1">
      <alignment horizontal="center"/>
    </xf>
    <xf numFmtId="14" fontId="103" fillId="5" borderId="17" xfId="0" applyNumberFormat="1" applyFont="1" applyFill="1" applyBorder="1" applyAlignment="1">
      <alignment horizontal="center"/>
    </xf>
    <xf numFmtId="0" fontId="99" fillId="5" borderId="20" xfId="0" applyFont="1" applyFill="1" applyBorder="1" applyAlignment="1">
      <alignment horizontal="center"/>
    </xf>
    <xf numFmtId="0" fontId="106" fillId="5" borderId="37" xfId="0" applyFont="1" applyFill="1" applyBorder="1" applyAlignment="1">
      <alignment horizontal="center" vertical="center"/>
    </xf>
    <xf numFmtId="0" fontId="106" fillId="5" borderId="20" xfId="0" applyFont="1" applyFill="1" applyBorder="1" applyAlignment="1">
      <alignment horizontal="center" vertical="center"/>
    </xf>
    <xf numFmtId="0" fontId="106" fillId="5" borderId="82" xfId="0" applyFont="1" applyFill="1" applyBorder="1" applyAlignment="1">
      <alignment horizontal="center" vertical="center"/>
    </xf>
    <xf numFmtId="0" fontId="106" fillId="5" borderId="86" xfId="0" applyFont="1" applyFill="1" applyBorder="1" applyAlignment="1">
      <alignment horizontal="center" vertical="center"/>
    </xf>
    <xf numFmtId="0" fontId="106" fillId="5" borderId="0" xfId="0" applyFont="1" applyFill="1" applyBorder="1" applyAlignment="1">
      <alignment horizontal="center" vertical="center"/>
    </xf>
    <xf numFmtId="0" fontId="106" fillId="5" borderId="87" xfId="0" applyFont="1" applyFill="1" applyBorder="1" applyAlignment="1">
      <alignment horizontal="center" vertical="center"/>
    </xf>
    <xf numFmtId="0" fontId="106" fillId="5" borderId="32" xfId="0" applyFont="1" applyFill="1" applyBorder="1" applyAlignment="1">
      <alignment horizontal="center" vertical="center"/>
    </xf>
    <xf numFmtId="0" fontId="106" fillId="5" borderId="17" xfId="0" applyFont="1" applyFill="1" applyBorder="1" applyAlignment="1">
      <alignment horizontal="center" vertical="center"/>
    </xf>
    <xf numFmtId="0" fontId="106" fillId="5" borderId="79" xfId="0" applyFont="1" applyFill="1" applyBorder="1" applyAlignment="1">
      <alignment horizontal="center" vertical="center"/>
    </xf>
    <xf numFmtId="0" fontId="103" fillId="5" borderId="0" xfId="0" applyFont="1" applyFill="1" applyAlignment="1">
      <alignment horizontal="left" vertical="center"/>
    </xf>
    <xf numFmtId="0" fontId="109" fillId="5" borderId="0" xfId="0" applyFont="1" applyFill="1" applyAlignment="1">
      <alignment horizontal="distributed"/>
    </xf>
    <xf numFmtId="0" fontId="106" fillId="5" borderId="17" xfId="0" applyFont="1" applyFill="1" applyBorder="1" applyAlignment="1">
      <alignment horizontal="left"/>
    </xf>
    <xf numFmtId="0" fontId="109" fillId="5" borderId="0" xfId="0" applyFont="1" applyFill="1" applyBorder="1" applyAlignment="1">
      <alignment horizontal="distributed"/>
    </xf>
    <xf numFmtId="0" fontId="109" fillId="5" borderId="0" xfId="0" applyFont="1" applyFill="1" applyAlignment="1">
      <alignment horizontal="right"/>
    </xf>
    <xf numFmtId="0" fontId="106" fillId="5" borderId="17" xfId="1" applyNumberFormat="1" applyFont="1" applyFill="1" applyBorder="1" applyAlignment="1">
      <alignment horizontal="center"/>
    </xf>
    <xf numFmtId="0" fontId="99" fillId="5" borderId="17" xfId="1" applyNumberFormat="1" applyFont="1" applyFill="1" applyBorder="1" applyAlignment="1">
      <alignment horizontal="center"/>
    </xf>
    <xf numFmtId="0" fontId="106" fillId="5" borderId="15" xfId="1" applyNumberFormat="1" applyFont="1" applyFill="1" applyBorder="1" applyAlignment="1">
      <alignment horizontal="center" vertical="center"/>
    </xf>
    <xf numFmtId="0" fontId="99" fillId="5" borderId="17" xfId="0" applyFont="1" applyFill="1" applyBorder="1" applyAlignment="1">
      <alignment horizontal="center" vertical="center" shrinkToFit="1"/>
    </xf>
    <xf numFmtId="0" fontId="103" fillId="5" borderId="17" xfId="1" applyNumberFormat="1" applyFont="1" applyFill="1" applyBorder="1" applyAlignment="1">
      <alignment horizontal="center" vertical="center"/>
    </xf>
    <xf numFmtId="0" fontId="99" fillId="5" borderId="20" xfId="0" applyFont="1" applyFill="1" applyBorder="1" applyAlignment="1">
      <alignment horizontal="right"/>
    </xf>
    <xf numFmtId="0" fontId="103" fillId="5" borderId="17" xfId="1" applyNumberFormat="1" applyFont="1" applyFill="1" applyBorder="1" applyAlignment="1">
      <alignment horizontal="center"/>
    </xf>
    <xf numFmtId="0" fontId="106" fillId="5" borderId="17" xfId="1" applyNumberFormat="1" applyFont="1" applyFill="1" applyBorder="1" applyAlignment="1" applyProtection="1">
      <alignment horizontal="center"/>
      <protection locked="0"/>
    </xf>
    <xf numFmtId="0" fontId="112" fillId="5" borderId="17" xfId="0" applyFont="1" applyFill="1" applyBorder="1" applyAlignment="1" applyProtection="1">
      <alignment horizontal="center"/>
      <protection locked="0"/>
    </xf>
    <xf numFmtId="0" fontId="103" fillId="5" borderId="17" xfId="0" applyFont="1" applyFill="1" applyBorder="1" applyAlignment="1" applyProtection="1">
      <alignment horizontal="center"/>
      <protection locked="0"/>
    </xf>
    <xf numFmtId="0" fontId="117" fillId="5" borderId="17" xfId="0" applyFont="1" applyFill="1" applyBorder="1" applyAlignment="1">
      <alignment horizontal="center" shrinkToFit="1"/>
    </xf>
    <xf numFmtId="0" fontId="106" fillId="5" borderId="15" xfId="0" applyFont="1" applyFill="1" applyBorder="1" applyAlignment="1">
      <alignment horizontal="center" vertical="center"/>
    </xf>
    <xf numFmtId="0" fontId="99" fillId="5" borderId="17" xfId="0" applyFont="1" applyFill="1" applyBorder="1" applyAlignment="1" applyProtection="1">
      <alignment horizontal="center"/>
      <protection locked="0"/>
    </xf>
    <xf numFmtId="0" fontId="99" fillId="5" borderId="15" xfId="0" applyFont="1" applyFill="1" applyBorder="1" applyAlignment="1" applyProtection="1">
      <alignment horizontal="center"/>
      <protection locked="0"/>
    </xf>
    <xf numFmtId="0" fontId="106" fillId="5" borderId="17" xfId="0" applyFont="1" applyFill="1" applyBorder="1" applyAlignment="1" applyProtection="1">
      <alignment horizontal="left" shrinkToFit="1"/>
      <protection locked="0"/>
    </xf>
    <xf numFmtId="0" fontId="103" fillId="5" borderId="15" xfId="0" applyFont="1" applyFill="1" applyBorder="1" applyAlignment="1" applyProtection="1">
      <alignment horizontal="center" vertical="center"/>
      <protection locked="0"/>
    </xf>
    <xf numFmtId="0" fontId="106" fillId="5" borderId="15" xfId="10" applyFont="1" applyFill="1" applyBorder="1" applyAlignment="1" applyProtection="1">
      <alignment horizontal="center"/>
    </xf>
    <xf numFmtId="0" fontId="106" fillId="5" borderId="15" xfId="0" applyFont="1" applyFill="1" applyBorder="1" applyAlignment="1" applyProtection="1">
      <alignment horizontal="center"/>
      <protection locked="0"/>
    </xf>
    <xf numFmtId="0" fontId="103" fillId="5" borderId="15" xfId="0" applyFont="1" applyFill="1" applyBorder="1" applyAlignment="1" applyProtection="1">
      <alignment horizontal="center"/>
      <protection locked="0"/>
    </xf>
    <xf numFmtId="0" fontId="99" fillId="5" borderId="15" xfId="0" applyFont="1" applyFill="1" applyBorder="1" applyAlignment="1" applyProtection="1">
      <alignment horizontal="center" vertical="center"/>
      <protection locked="0"/>
    </xf>
    <xf numFmtId="0" fontId="99" fillId="5" borderId="17" xfId="0" applyFont="1" applyFill="1" applyBorder="1" applyAlignment="1" applyProtection="1">
      <alignment horizontal="center" vertical="center"/>
      <protection locked="0"/>
    </xf>
    <xf numFmtId="9" fontId="106" fillId="5" borderId="17" xfId="0" applyNumberFormat="1" applyFont="1" applyFill="1" applyBorder="1" applyAlignment="1" applyProtection="1">
      <alignment horizontal="center"/>
      <protection locked="0"/>
    </xf>
  </cellXfs>
  <cellStyles count="17">
    <cellStyle name="Hipervínculo" xfId="10" builtinId="8"/>
    <cellStyle name="Hipervínculo 2" xfId="15"/>
    <cellStyle name="Millares" xfId="1" builtinId="3"/>
    <cellStyle name="Millares [0]" xfId="2" builtinId="6"/>
    <cellStyle name="Moneda 2" xfId="12"/>
    <cellStyle name="Normal" xfId="0" builtinId="0"/>
    <cellStyle name="Normal 10" xfId="9"/>
    <cellStyle name="Normal 2" xfId="4"/>
    <cellStyle name="Normal 2 2" xfId="11"/>
    <cellStyle name="Normal 3" xfId="14"/>
    <cellStyle name="Normal 4" xfId="16"/>
    <cellStyle name="Normal 5" xfId="5"/>
    <cellStyle name="Normal 6" xfId="6"/>
    <cellStyle name="Normal 7" xfId="7"/>
    <cellStyle name="Normal 9" xfId="8"/>
    <cellStyle name="Porcentaje" xfId="3" builtinId="5"/>
    <cellStyle name="Porcentaje 2" xfId="13"/>
  </cellStyles>
  <dxfs count="5">
    <dxf>
      <font>
        <condense val="0"/>
        <extend val="0"/>
        <color rgb="FF9C0006"/>
      </font>
    </dxf>
    <dxf>
      <font>
        <b val="0"/>
        <i val="0"/>
        <color rgb="FFC00000"/>
      </font>
    </dxf>
    <dxf>
      <font>
        <color rgb="FF008000"/>
      </font>
    </dxf>
    <dxf>
      <font>
        <b/>
        <i val="0"/>
        <color rgb="FFC00000"/>
      </font>
    </dxf>
    <dxf>
      <font>
        <b/>
        <i val="0"/>
        <color rgb="FF008000"/>
      </font>
    </dxf>
  </dxfs>
  <tableStyles count="0" defaultTableStyle="TableStyleMedium9" defaultPivotStyle="PivotStyleLight16"/>
  <colors>
    <mruColors>
      <color rgb="FF969696"/>
      <color rgb="FF008000"/>
      <color rgb="FF0000FF"/>
      <color rgb="FF0A2419"/>
      <color rgb="FFCC99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4572000</xdr:colOff>
      <xdr:row>0</xdr:row>
      <xdr:rowOff>9525</xdr:rowOff>
    </xdr:from>
    <xdr:to>
      <xdr:col>2</xdr:col>
      <xdr:colOff>704850</xdr:colOff>
      <xdr:row>3</xdr:row>
      <xdr:rowOff>95250</xdr:rowOff>
    </xdr:to>
    <xdr:pic>
      <xdr:nvPicPr>
        <xdr:cNvPr id="2" name="1 Imagen" descr="LOGO ASSA.jpg"/>
        <xdr:cNvPicPr>
          <a:picLocks noChangeAspect="1"/>
        </xdr:cNvPicPr>
      </xdr:nvPicPr>
      <xdr:blipFill>
        <a:blip xmlns:r="http://schemas.openxmlformats.org/officeDocument/2006/relationships" r:embed="rId1" cstate="print"/>
        <a:stretch>
          <a:fillRect/>
        </a:stretch>
      </xdr:blipFill>
      <xdr:spPr>
        <a:xfrm>
          <a:off x="4800600" y="9525"/>
          <a:ext cx="2038350"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4</xdr:row>
      <xdr:rowOff>1</xdr:rowOff>
    </xdr:from>
    <xdr:to>
      <xdr:col>6</xdr:col>
      <xdr:colOff>2516605</xdr:colOff>
      <xdr:row>53</xdr:row>
      <xdr:rowOff>160422</xdr:rowOff>
    </xdr:to>
    <xdr:sp macro="" textlink="">
      <xdr:nvSpPr>
        <xdr:cNvPr id="3" name="Rectangle 1"/>
        <xdr:cNvSpPr>
          <a:spLocks noChangeArrowheads="1"/>
        </xdr:cNvSpPr>
      </xdr:nvSpPr>
      <xdr:spPr bwMode="auto">
        <a:xfrm>
          <a:off x="28575" y="771526"/>
          <a:ext cx="11936830" cy="11257046"/>
        </a:xfrm>
        <a:prstGeom prst="rect">
          <a:avLst/>
        </a:prstGeom>
        <a:noFill/>
        <a:ln w="9525">
          <a:solidFill>
            <a:srgbClr val="000000"/>
          </a:solidFill>
          <a:miter lim="800000"/>
          <a:headEnd/>
          <a:tailEnd/>
        </a:ln>
      </xdr:spPr>
    </xdr:sp>
    <xdr:clientData/>
  </xdr:twoCellAnchor>
  <xdr:twoCellAnchor editAs="oneCell">
    <xdr:from>
      <xdr:col>5</xdr:col>
      <xdr:colOff>677334</xdr:colOff>
      <xdr:row>0</xdr:row>
      <xdr:rowOff>84666</xdr:rowOff>
    </xdr:from>
    <xdr:to>
      <xdr:col>6</xdr:col>
      <xdr:colOff>1117431</xdr:colOff>
      <xdr:row>3</xdr:row>
      <xdr:rowOff>31749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10084" y="84666"/>
          <a:ext cx="2493264" cy="5185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1</xdr:col>
      <xdr:colOff>2286000</xdr:colOff>
      <xdr:row>2</xdr:row>
      <xdr:rowOff>67304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28575"/>
          <a:ext cx="2419350" cy="5530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47625</xdr:colOff>
      <xdr:row>4</xdr:row>
      <xdr:rowOff>142875</xdr:rowOff>
    </xdr:to>
    <xdr:pic>
      <xdr:nvPicPr>
        <xdr:cNvPr id="6"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543050" cy="885825"/>
        </a:xfrm>
        <a:prstGeom prst="rect">
          <a:avLst/>
        </a:prstGeom>
        <a:noFill/>
        <a:ln w="9525">
          <a:noFill/>
          <a:miter lim="800000"/>
          <a:headEnd/>
          <a:tailEnd/>
        </a:ln>
      </xdr:spPr>
    </xdr:pic>
    <xdr:clientData/>
  </xdr:twoCellAnchor>
  <xdr:twoCellAnchor>
    <xdr:from>
      <xdr:col>0</xdr:col>
      <xdr:colOff>0</xdr:colOff>
      <xdr:row>3</xdr:row>
      <xdr:rowOff>28575</xdr:rowOff>
    </xdr:from>
    <xdr:to>
      <xdr:col>45</xdr:col>
      <xdr:colOff>123825</xdr:colOff>
      <xdr:row>3</xdr:row>
      <xdr:rowOff>28575</xdr:rowOff>
    </xdr:to>
    <xdr:cxnSp macro="">
      <xdr:nvCxnSpPr>
        <xdr:cNvPr id="7" name="6 Conector recto"/>
        <xdr:cNvCxnSpPr/>
      </xdr:nvCxnSpPr>
      <xdr:spPr bwMode="auto">
        <a:xfrm>
          <a:off x="0" y="609600"/>
          <a:ext cx="8315325" cy="0"/>
        </a:xfrm>
        <a:prstGeom prst="line">
          <a:avLst/>
        </a:prstGeom>
        <a:ln>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40</xdr:col>
          <xdr:colOff>12700</xdr:colOff>
          <xdr:row>15</xdr:row>
          <xdr:rowOff>0</xdr:rowOff>
        </xdr:from>
        <xdr:to>
          <xdr:col>41</xdr:col>
          <xdr:colOff>133350</xdr:colOff>
          <xdr:row>16</xdr:row>
          <xdr:rowOff>50800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43</xdr:col>
          <xdr:colOff>12700</xdr:colOff>
          <xdr:row>15</xdr:row>
          <xdr:rowOff>0</xdr:rowOff>
        </xdr:from>
        <xdr:to>
          <xdr:col>44</xdr:col>
          <xdr:colOff>133350</xdr:colOff>
          <xdr:row>16</xdr:row>
          <xdr:rowOff>50800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12700</xdr:colOff>
          <xdr:row>16</xdr:row>
          <xdr:rowOff>203200</xdr:rowOff>
        </xdr:from>
        <xdr:to>
          <xdr:col>8</xdr:col>
          <xdr:colOff>133350</xdr:colOff>
          <xdr:row>18</xdr:row>
          <xdr:rowOff>38100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12700</xdr:colOff>
          <xdr:row>17</xdr:row>
          <xdr:rowOff>0</xdr:rowOff>
        </xdr:from>
        <xdr:to>
          <xdr:col>17</xdr:col>
          <xdr:colOff>133350</xdr:colOff>
          <xdr:row>18</xdr:row>
          <xdr:rowOff>50800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12700</xdr:colOff>
          <xdr:row>17</xdr:row>
          <xdr:rowOff>0</xdr:rowOff>
        </xdr:from>
        <xdr:to>
          <xdr:col>25</xdr:col>
          <xdr:colOff>133350</xdr:colOff>
          <xdr:row>18</xdr:row>
          <xdr:rowOff>50800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12700</xdr:colOff>
          <xdr:row>17</xdr:row>
          <xdr:rowOff>203200</xdr:rowOff>
        </xdr:from>
        <xdr:to>
          <xdr:col>5</xdr:col>
          <xdr:colOff>133350</xdr:colOff>
          <xdr:row>19</xdr:row>
          <xdr:rowOff>38100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12700</xdr:colOff>
          <xdr:row>17</xdr:row>
          <xdr:rowOff>203200</xdr:rowOff>
        </xdr:from>
        <xdr:to>
          <xdr:col>10</xdr:col>
          <xdr:colOff>133350</xdr:colOff>
          <xdr:row>19</xdr:row>
          <xdr:rowOff>38100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17</xdr:row>
          <xdr:rowOff>203200</xdr:rowOff>
        </xdr:from>
        <xdr:to>
          <xdr:col>15</xdr:col>
          <xdr:colOff>133350</xdr:colOff>
          <xdr:row>19</xdr:row>
          <xdr:rowOff>38100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12700</xdr:colOff>
          <xdr:row>17</xdr:row>
          <xdr:rowOff>203200</xdr:rowOff>
        </xdr:from>
        <xdr:to>
          <xdr:col>20</xdr:col>
          <xdr:colOff>133350</xdr:colOff>
          <xdr:row>19</xdr:row>
          <xdr:rowOff>38100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107950</xdr:colOff>
          <xdr:row>18</xdr:row>
          <xdr:rowOff>0</xdr:rowOff>
        </xdr:from>
        <xdr:to>
          <xdr:col>27</xdr:col>
          <xdr:colOff>50800</xdr:colOff>
          <xdr:row>19</xdr:row>
          <xdr:rowOff>50800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12700</xdr:colOff>
          <xdr:row>32</xdr:row>
          <xdr:rowOff>0</xdr:rowOff>
        </xdr:from>
        <xdr:to>
          <xdr:col>41</xdr:col>
          <xdr:colOff>133350</xdr:colOff>
          <xdr:row>33</xdr:row>
          <xdr:rowOff>50800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43</xdr:col>
          <xdr:colOff>12700</xdr:colOff>
          <xdr:row>32</xdr:row>
          <xdr:rowOff>0</xdr:rowOff>
        </xdr:from>
        <xdr:to>
          <xdr:col>44</xdr:col>
          <xdr:colOff>133350</xdr:colOff>
          <xdr:row>33</xdr:row>
          <xdr:rowOff>50800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12700</xdr:colOff>
          <xdr:row>45</xdr:row>
          <xdr:rowOff>0</xdr:rowOff>
        </xdr:from>
        <xdr:to>
          <xdr:col>41</xdr:col>
          <xdr:colOff>133350</xdr:colOff>
          <xdr:row>46</xdr:row>
          <xdr:rowOff>38100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43</xdr:col>
          <xdr:colOff>12700</xdr:colOff>
          <xdr:row>45</xdr:row>
          <xdr:rowOff>0</xdr:rowOff>
        </xdr:from>
        <xdr:to>
          <xdr:col>44</xdr:col>
          <xdr:colOff>133350</xdr:colOff>
          <xdr:row>46</xdr:row>
          <xdr:rowOff>38100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54</xdr:row>
          <xdr:rowOff>0</xdr:rowOff>
        </xdr:from>
        <xdr:to>
          <xdr:col>1</xdr:col>
          <xdr:colOff>127000</xdr:colOff>
          <xdr:row>55</xdr:row>
          <xdr:rowOff>12700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55</xdr:row>
          <xdr:rowOff>0</xdr:rowOff>
        </xdr:from>
        <xdr:to>
          <xdr:col>1</xdr:col>
          <xdr:colOff>127000</xdr:colOff>
          <xdr:row>56</xdr:row>
          <xdr:rowOff>12700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55</xdr:row>
          <xdr:rowOff>0</xdr:rowOff>
        </xdr:from>
        <xdr:to>
          <xdr:col>1</xdr:col>
          <xdr:colOff>127000</xdr:colOff>
          <xdr:row>56</xdr:row>
          <xdr:rowOff>12700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56</xdr:row>
          <xdr:rowOff>0</xdr:rowOff>
        </xdr:from>
        <xdr:to>
          <xdr:col>1</xdr:col>
          <xdr:colOff>127000</xdr:colOff>
          <xdr:row>57</xdr:row>
          <xdr:rowOff>12700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56</xdr:row>
          <xdr:rowOff>0</xdr:rowOff>
        </xdr:from>
        <xdr:to>
          <xdr:col>1</xdr:col>
          <xdr:colOff>127000</xdr:colOff>
          <xdr:row>57</xdr:row>
          <xdr:rowOff>12700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56</xdr:row>
          <xdr:rowOff>0</xdr:rowOff>
        </xdr:from>
        <xdr:to>
          <xdr:col>1</xdr:col>
          <xdr:colOff>127000</xdr:colOff>
          <xdr:row>57</xdr:row>
          <xdr:rowOff>12700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57</xdr:row>
          <xdr:rowOff>0</xdr:rowOff>
        </xdr:from>
        <xdr:to>
          <xdr:col>1</xdr:col>
          <xdr:colOff>127000</xdr:colOff>
          <xdr:row>58</xdr:row>
          <xdr:rowOff>12700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57</xdr:row>
          <xdr:rowOff>0</xdr:rowOff>
        </xdr:from>
        <xdr:to>
          <xdr:col>1</xdr:col>
          <xdr:colOff>127000</xdr:colOff>
          <xdr:row>58</xdr:row>
          <xdr:rowOff>12700</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57</xdr:row>
          <xdr:rowOff>0</xdr:rowOff>
        </xdr:from>
        <xdr:to>
          <xdr:col>1</xdr:col>
          <xdr:colOff>127000</xdr:colOff>
          <xdr:row>58</xdr:row>
          <xdr:rowOff>12700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57</xdr:row>
          <xdr:rowOff>0</xdr:rowOff>
        </xdr:from>
        <xdr:to>
          <xdr:col>1</xdr:col>
          <xdr:colOff>127000</xdr:colOff>
          <xdr:row>58</xdr:row>
          <xdr:rowOff>12700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58</xdr:row>
          <xdr:rowOff>0</xdr:rowOff>
        </xdr:from>
        <xdr:to>
          <xdr:col>1</xdr:col>
          <xdr:colOff>127000</xdr:colOff>
          <xdr:row>59</xdr:row>
          <xdr:rowOff>12700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59</xdr:row>
          <xdr:rowOff>0</xdr:rowOff>
        </xdr:from>
        <xdr:to>
          <xdr:col>8</xdr:col>
          <xdr:colOff>127000</xdr:colOff>
          <xdr:row>60</xdr:row>
          <xdr:rowOff>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59</xdr:row>
          <xdr:rowOff>0</xdr:rowOff>
        </xdr:from>
        <xdr:to>
          <xdr:col>13</xdr:col>
          <xdr:colOff>127000</xdr:colOff>
          <xdr:row>60</xdr:row>
          <xdr:rowOff>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59</xdr:row>
          <xdr:rowOff>0</xdr:rowOff>
        </xdr:from>
        <xdr:to>
          <xdr:col>18</xdr:col>
          <xdr:colOff>127000</xdr:colOff>
          <xdr:row>60</xdr:row>
          <xdr:rowOff>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59</xdr:row>
          <xdr:rowOff>0</xdr:rowOff>
        </xdr:from>
        <xdr:to>
          <xdr:col>24</xdr:col>
          <xdr:colOff>127000</xdr:colOff>
          <xdr:row>60</xdr:row>
          <xdr:rowOff>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0</xdr:colOff>
          <xdr:row>59</xdr:row>
          <xdr:rowOff>0</xdr:rowOff>
        </xdr:from>
        <xdr:to>
          <xdr:col>30</xdr:col>
          <xdr:colOff>127000</xdr:colOff>
          <xdr:row>60</xdr:row>
          <xdr:rowOff>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59</xdr:row>
          <xdr:rowOff>0</xdr:rowOff>
        </xdr:from>
        <xdr:to>
          <xdr:col>35</xdr:col>
          <xdr:colOff>127000</xdr:colOff>
          <xdr:row>60</xdr:row>
          <xdr:rowOff>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88900</xdr:colOff>
          <xdr:row>75</xdr:row>
          <xdr:rowOff>0</xdr:rowOff>
        </xdr:from>
        <xdr:to>
          <xdr:col>4</xdr:col>
          <xdr:colOff>31750</xdr:colOff>
          <xdr:row>76</xdr:row>
          <xdr:rowOff>38100</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31750</xdr:colOff>
          <xdr:row>75</xdr:row>
          <xdr:rowOff>0</xdr:rowOff>
        </xdr:from>
        <xdr:to>
          <xdr:col>8</xdr:col>
          <xdr:colOff>152400</xdr:colOff>
          <xdr:row>76</xdr:row>
          <xdr:rowOff>38100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127000</xdr:colOff>
          <xdr:row>75</xdr:row>
          <xdr:rowOff>0</xdr:rowOff>
        </xdr:from>
        <xdr:to>
          <xdr:col>34</xdr:col>
          <xdr:colOff>69850</xdr:colOff>
          <xdr:row>76</xdr:row>
          <xdr:rowOff>38100</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38</xdr:col>
          <xdr:colOff>76200</xdr:colOff>
          <xdr:row>75</xdr:row>
          <xdr:rowOff>0</xdr:rowOff>
        </xdr:from>
        <xdr:to>
          <xdr:col>40</xdr:col>
          <xdr:colOff>19050</xdr:colOff>
          <xdr:row>76</xdr:row>
          <xdr:rowOff>38100</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82</xdr:row>
          <xdr:rowOff>0</xdr:rowOff>
        </xdr:from>
        <xdr:to>
          <xdr:col>1</xdr:col>
          <xdr:colOff>127000</xdr:colOff>
          <xdr:row>83</xdr:row>
          <xdr:rowOff>38100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82</xdr:row>
          <xdr:rowOff>0</xdr:rowOff>
        </xdr:from>
        <xdr:to>
          <xdr:col>6</xdr:col>
          <xdr:colOff>127000</xdr:colOff>
          <xdr:row>83</xdr:row>
          <xdr:rowOff>38100</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82</xdr:row>
          <xdr:rowOff>0</xdr:rowOff>
        </xdr:from>
        <xdr:to>
          <xdr:col>11</xdr:col>
          <xdr:colOff>127000</xdr:colOff>
          <xdr:row>83</xdr:row>
          <xdr:rowOff>38100</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82</xdr:row>
          <xdr:rowOff>0</xdr:rowOff>
        </xdr:from>
        <xdr:to>
          <xdr:col>16</xdr:col>
          <xdr:colOff>127000</xdr:colOff>
          <xdr:row>83</xdr:row>
          <xdr:rowOff>38100</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82</xdr:row>
          <xdr:rowOff>0</xdr:rowOff>
        </xdr:from>
        <xdr:to>
          <xdr:col>20</xdr:col>
          <xdr:colOff>127000</xdr:colOff>
          <xdr:row>83</xdr:row>
          <xdr:rowOff>38100</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95250</xdr:colOff>
          <xdr:row>82</xdr:row>
          <xdr:rowOff>0</xdr:rowOff>
        </xdr:from>
        <xdr:to>
          <xdr:col>26</xdr:col>
          <xdr:colOff>38100</xdr:colOff>
          <xdr:row>83</xdr:row>
          <xdr:rowOff>38100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85</xdr:row>
          <xdr:rowOff>0</xdr:rowOff>
        </xdr:from>
        <xdr:to>
          <xdr:col>15</xdr:col>
          <xdr:colOff>127000</xdr:colOff>
          <xdr:row>86</xdr:row>
          <xdr:rowOff>38100</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85</xdr:row>
          <xdr:rowOff>0</xdr:rowOff>
        </xdr:from>
        <xdr:to>
          <xdr:col>18</xdr:col>
          <xdr:colOff>127000</xdr:colOff>
          <xdr:row>86</xdr:row>
          <xdr:rowOff>38100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127000</xdr:colOff>
          <xdr:row>90</xdr:row>
          <xdr:rowOff>38100</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127000</xdr:colOff>
          <xdr:row>92</xdr:row>
          <xdr:rowOff>38100</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89</xdr:row>
          <xdr:rowOff>0</xdr:rowOff>
        </xdr:from>
        <xdr:to>
          <xdr:col>14</xdr:col>
          <xdr:colOff>127000</xdr:colOff>
          <xdr:row>90</xdr:row>
          <xdr:rowOff>38100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91</xdr:row>
          <xdr:rowOff>0</xdr:rowOff>
        </xdr:from>
        <xdr:to>
          <xdr:col>14</xdr:col>
          <xdr:colOff>127000</xdr:colOff>
          <xdr:row>92</xdr:row>
          <xdr:rowOff>38100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89</xdr:row>
          <xdr:rowOff>0</xdr:rowOff>
        </xdr:from>
        <xdr:to>
          <xdr:col>23</xdr:col>
          <xdr:colOff>127000</xdr:colOff>
          <xdr:row>90</xdr:row>
          <xdr:rowOff>38100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91</xdr:row>
          <xdr:rowOff>0</xdr:rowOff>
        </xdr:from>
        <xdr:to>
          <xdr:col>23</xdr:col>
          <xdr:colOff>127000</xdr:colOff>
          <xdr:row>92</xdr:row>
          <xdr:rowOff>38100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89</xdr:row>
          <xdr:rowOff>0</xdr:rowOff>
        </xdr:from>
        <xdr:to>
          <xdr:col>31</xdr:col>
          <xdr:colOff>127000</xdr:colOff>
          <xdr:row>90</xdr:row>
          <xdr:rowOff>38100</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127000</xdr:colOff>
          <xdr:row>93</xdr:row>
          <xdr:rowOff>38100</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91</xdr:row>
          <xdr:rowOff>0</xdr:rowOff>
        </xdr:from>
        <xdr:to>
          <xdr:col>14</xdr:col>
          <xdr:colOff>127000</xdr:colOff>
          <xdr:row>92</xdr:row>
          <xdr:rowOff>38100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92</xdr:row>
          <xdr:rowOff>0</xdr:rowOff>
        </xdr:from>
        <xdr:to>
          <xdr:col>14</xdr:col>
          <xdr:colOff>127000</xdr:colOff>
          <xdr:row>93</xdr:row>
          <xdr:rowOff>38100</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91</xdr:row>
          <xdr:rowOff>0</xdr:rowOff>
        </xdr:from>
        <xdr:to>
          <xdr:col>23</xdr:col>
          <xdr:colOff>127000</xdr:colOff>
          <xdr:row>92</xdr:row>
          <xdr:rowOff>38100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91</xdr:row>
          <xdr:rowOff>0</xdr:rowOff>
        </xdr:from>
        <xdr:to>
          <xdr:col>23</xdr:col>
          <xdr:colOff>127000</xdr:colOff>
          <xdr:row>92</xdr:row>
          <xdr:rowOff>38100</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92</xdr:row>
          <xdr:rowOff>0</xdr:rowOff>
        </xdr:from>
        <xdr:to>
          <xdr:col>23</xdr:col>
          <xdr:colOff>127000</xdr:colOff>
          <xdr:row>93</xdr:row>
          <xdr:rowOff>38100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127000</xdr:colOff>
          <xdr:row>94</xdr:row>
          <xdr:rowOff>38100</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127000</xdr:colOff>
          <xdr:row>97</xdr:row>
          <xdr:rowOff>38100</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93</xdr:row>
          <xdr:rowOff>0</xdr:rowOff>
        </xdr:from>
        <xdr:to>
          <xdr:col>14</xdr:col>
          <xdr:colOff>127000</xdr:colOff>
          <xdr:row>94</xdr:row>
          <xdr:rowOff>38100</xdr:rowOff>
        </xdr:to>
        <xdr:sp macro="" textlink="">
          <xdr:nvSpPr>
            <xdr:cNvPr id="2109" name="Check Box 61" hidden="1">
              <a:extLst>
                <a:ext uri="{63B3BB69-23CF-44E3-9099-C40C66FF867C}">
                  <a14:compatExt spid="_x0000_s2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95</xdr:row>
          <xdr:rowOff>0</xdr:rowOff>
        </xdr:from>
        <xdr:to>
          <xdr:col>14</xdr:col>
          <xdr:colOff>127000</xdr:colOff>
          <xdr:row>96</xdr:row>
          <xdr:rowOff>38100</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93</xdr:row>
          <xdr:rowOff>0</xdr:rowOff>
        </xdr:from>
        <xdr:to>
          <xdr:col>23</xdr:col>
          <xdr:colOff>127000</xdr:colOff>
          <xdr:row>94</xdr:row>
          <xdr:rowOff>38100</xdr:rowOff>
        </xdr:to>
        <xdr:sp macro="" textlink="">
          <xdr:nvSpPr>
            <xdr:cNvPr id="2111" name="Check Box 63" hidden="1">
              <a:extLst>
                <a:ext uri="{63B3BB69-23CF-44E3-9099-C40C66FF867C}">
                  <a14:compatExt spid="_x0000_s2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95</xdr:row>
          <xdr:rowOff>0</xdr:rowOff>
        </xdr:from>
        <xdr:to>
          <xdr:col>23</xdr:col>
          <xdr:colOff>127000</xdr:colOff>
          <xdr:row>96</xdr:row>
          <xdr:rowOff>38100</xdr:rowOff>
        </xdr:to>
        <xdr:sp macro="" textlink="">
          <xdr:nvSpPr>
            <xdr:cNvPr id="2112" name="Check Box 64" hidden="1">
              <a:extLst>
                <a:ext uri="{63B3BB69-23CF-44E3-9099-C40C66FF867C}">
                  <a14:compatExt spid="_x0000_s2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93</xdr:row>
          <xdr:rowOff>0</xdr:rowOff>
        </xdr:from>
        <xdr:to>
          <xdr:col>31</xdr:col>
          <xdr:colOff>127000</xdr:colOff>
          <xdr:row>94</xdr:row>
          <xdr:rowOff>38100</xdr:rowOff>
        </xdr:to>
        <xdr:sp macro="" textlink="">
          <xdr:nvSpPr>
            <xdr:cNvPr id="2113" name="Check Box 65" hidden="1">
              <a:extLst>
                <a:ext uri="{63B3BB69-23CF-44E3-9099-C40C66FF867C}">
                  <a14:compatExt spid="_x0000_s2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95</xdr:row>
          <xdr:rowOff>0</xdr:rowOff>
        </xdr:from>
        <xdr:to>
          <xdr:col>14</xdr:col>
          <xdr:colOff>127000</xdr:colOff>
          <xdr:row>96</xdr:row>
          <xdr:rowOff>38100</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95</xdr:row>
          <xdr:rowOff>0</xdr:rowOff>
        </xdr:from>
        <xdr:to>
          <xdr:col>23</xdr:col>
          <xdr:colOff>127000</xdr:colOff>
          <xdr:row>96</xdr:row>
          <xdr:rowOff>38100</xdr:rowOff>
        </xdr:to>
        <xdr:sp macro="" textlink="">
          <xdr:nvSpPr>
            <xdr:cNvPr id="2115" name="Check Box 67" hidden="1">
              <a:extLst>
                <a:ext uri="{63B3BB69-23CF-44E3-9099-C40C66FF867C}">
                  <a14:compatExt spid="_x0000_s2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95</xdr:row>
          <xdr:rowOff>0</xdr:rowOff>
        </xdr:from>
        <xdr:to>
          <xdr:col>23</xdr:col>
          <xdr:colOff>127000</xdr:colOff>
          <xdr:row>96</xdr:row>
          <xdr:rowOff>38100</xdr:rowOff>
        </xdr:to>
        <xdr:sp macro="" textlink="">
          <xdr:nvSpPr>
            <xdr:cNvPr id="2116" name="Check Box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95</xdr:row>
          <xdr:rowOff>0</xdr:rowOff>
        </xdr:from>
        <xdr:to>
          <xdr:col>14</xdr:col>
          <xdr:colOff>127000</xdr:colOff>
          <xdr:row>96</xdr:row>
          <xdr:rowOff>38100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95</xdr:row>
          <xdr:rowOff>0</xdr:rowOff>
        </xdr:from>
        <xdr:to>
          <xdr:col>23</xdr:col>
          <xdr:colOff>127000</xdr:colOff>
          <xdr:row>96</xdr:row>
          <xdr:rowOff>38100</xdr:rowOff>
        </xdr:to>
        <xdr:sp macro="" textlink="">
          <xdr:nvSpPr>
            <xdr:cNvPr id="2118" name="Check Box 70" hidden="1">
              <a:extLst>
                <a:ext uri="{63B3BB69-23CF-44E3-9099-C40C66FF867C}">
                  <a14:compatExt spid="_x0000_s2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96</xdr:row>
          <xdr:rowOff>0</xdr:rowOff>
        </xdr:from>
        <xdr:to>
          <xdr:col>14</xdr:col>
          <xdr:colOff>127000</xdr:colOff>
          <xdr:row>97</xdr:row>
          <xdr:rowOff>38100</xdr:rowOff>
        </xdr:to>
        <xdr:sp macro="" textlink="">
          <xdr:nvSpPr>
            <xdr:cNvPr id="2119" name="Check Box 71" hidden="1">
              <a:extLst>
                <a:ext uri="{63B3BB69-23CF-44E3-9099-C40C66FF867C}">
                  <a14:compatExt spid="_x0000_s2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95</xdr:row>
          <xdr:rowOff>0</xdr:rowOff>
        </xdr:from>
        <xdr:to>
          <xdr:col>23</xdr:col>
          <xdr:colOff>127000</xdr:colOff>
          <xdr:row>96</xdr:row>
          <xdr:rowOff>38100</xdr:rowOff>
        </xdr:to>
        <xdr:sp macro="" textlink="">
          <xdr:nvSpPr>
            <xdr:cNvPr id="2120" name="Check Box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96</xdr:row>
          <xdr:rowOff>0</xdr:rowOff>
        </xdr:from>
        <xdr:to>
          <xdr:col>23</xdr:col>
          <xdr:colOff>127000</xdr:colOff>
          <xdr:row>97</xdr:row>
          <xdr:rowOff>38100</xdr:rowOff>
        </xdr:to>
        <xdr:sp macro="" textlink="">
          <xdr:nvSpPr>
            <xdr:cNvPr id="2121" name="Check Box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96</xdr:row>
          <xdr:rowOff>0</xdr:rowOff>
        </xdr:from>
        <xdr:to>
          <xdr:col>14</xdr:col>
          <xdr:colOff>127000</xdr:colOff>
          <xdr:row>97</xdr:row>
          <xdr:rowOff>38100</xdr:rowOff>
        </xdr:to>
        <xdr:sp macro="" textlink="">
          <xdr:nvSpPr>
            <xdr:cNvPr id="2122" name="Check Box 74" hidden="1">
              <a:extLst>
                <a:ext uri="{63B3BB69-23CF-44E3-9099-C40C66FF867C}">
                  <a14:compatExt spid="_x0000_s2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96</xdr:row>
          <xdr:rowOff>0</xdr:rowOff>
        </xdr:from>
        <xdr:to>
          <xdr:col>23</xdr:col>
          <xdr:colOff>127000</xdr:colOff>
          <xdr:row>97</xdr:row>
          <xdr:rowOff>38100</xdr:rowOff>
        </xdr:to>
        <xdr:sp macro="" textlink="">
          <xdr:nvSpPr>
            <xdr:cNvPr id="2123" name="Check Box 75" hidden="1">
              <a:extLst>
                <a:ext uri="{63B3BB69-23CF-44E3-9099-C40C66FF867C}">
                  <a14:compatExt spid="_x0000_s2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96</xdr:row>
          <xdr:rowOff>0</xdr:rowOff>
        </xdr:from>
        <xdr:to>
          <xdr:col>14</xdr:col>
          <xdr:colOff>127000</xdr:colOff>
          <xdr:row>97</xdr:row>
          <xdr:rowOff>38100</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96</xdr:row>
          <xdr:rowOff>0</xdr:rowOff>
        </xdr:from>
        <xdr:to>
          <xdr:col>23</xdr:col>
          <xdr:colOff>127000</xdr:colOff>
          <xdr:row>97</xdr:row>
          <xdr:rowOff>38100</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96</xdr:row>
          <xdr:rowOff>0</xdr:rowOff>
        </xdr:from>
        <xdr:to>
          <xdr:col>23</xdr:col>
          <xdr:colOff>127000</xdr:colOff>
          <xdr:row>97</xdr:row>
          <xdr:rowOff>38100</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96</xdr:row>
          <xdr:rowOff>0</xdr:rowOff>
        </xdr:from>
        <xdr:to>
          <xdr:col>14</xdr:col>
          <xdr:colOff>127000</xdr:colOff>
          <xdr:row>97</xdr:row>
          <xdr:rowOff>38100</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96</xdr:row>
          <xdr:rowOff>0</xdr:rowOff>
        </xdr:from>
        <xdr:to>
          <xdr:col>23</xdr:col>
          <xdr:colOff>127000</xdr:colOff>
          <xdr:row>97</xdr:row>
          <xdr:rowOff>38100</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127000</xdr:colOff>
          <xdr:row>99</xdr:row>
          <xdr:rowOff>38100</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97</xdr:row>
          <xdr:rowOff>0</xdr:rowOff>
        </xdr:from>
        <xdr:to>
          <xdr:col>14</xdr:col>
          <xdr:colOff>127000</xdr:colOff>
          <xdr:row>98</xdr:row>
          <xdr:rowOff>38100</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96</xdr:row>
          <xdr:rowOff>0</xdr:rowOff>
        </xdr:from>
        <xdr:to>
          <xdr:col>23</xdr:col>
          <xdr:colOff>127000</xdr:colOff>
          <xdr:row>97</xdr:row>
          <xdr:rowOff>38100</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97</xdr:row>
          <xdr:rowOff>0</xdr:rowOff>
        </xdr:from>
        <xdr:to>
          <xdr:col>23</xdr:col>
          <xdr:colOff>127000</xdr:colOff>
          <xdr:row>98</xdr:row>
          <xdr:rowOff>38100</xdr:rowOff>
        </xdr:to>
        <xdr:sp macro="" textlink="">
          <xdr:nvSpPr>
            <xdr:cNvPr id="2132"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98</xdr:row>
          <xdr:rowOff>0</xdr:rowOff>
        </xdr:from>
        <xdr:to>
          <xdr:col>31</xdr:col>
          <xdr:colOff>127000</xdr:colOff>
          <xdr:row>99</xdr:row>
          <xdr:rowOff>38100</xdr:rowOff>
        </xdr:to>
        <xdr:sp macro="" textlink="">
          <xdr:nvSpPr>
            <xdr:cNvPr id="2133" name="Check Box 85" hidden="1">
              <a:extLst>
                <a:ext uri="{63B3BB69-23CF-44E3-9099-C40C66FF867C}">
                  <a14:compatExt spid="_x0000_s2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99</xdr:row>
          <xdr:rowOff>0</xdr:rowOff>
        </xdr:from>
        <xdr:to>
          <xdr:col>14</xdr:col>
          <xdr:colOff>127000</xdr:colOff>
          <xdr:row>100</xdr:row>
          <xdr:rowOff>38100</xdr:rowOff>
        </xdr:to>
        <xdr:sp macro="" textlink="">
          <xdr:nvSpPr>
            <xdr:cNvPr id="2134" name="Check Box 86" hidden="1">
              <a:extLst>
                <a:ext uri="{63B3BB69-23CF-44E3-9099-C40C66FF867C}">
                  <a14:compatExt spid="_x0000_s2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99</xdr:row>
          <xdr:rowOff>0</xdr:rowOff>
        </xdr:from>
        <xdr:to>
          <xdr:col>23</xdr:col>
          <xdr:colOff>127000</xdr:colOff>
          <xdr:row>100</xdr:row>
          <xdr:rowOff>38100</xdr:rowOff>
        </xdr:to>
        <xdr:sp macro="" textlink="">
          <xdr:nvSpPr>
            <xdr:cNvPr id="2135" name="Check Box 87" hidden="1">
              <a:extLst>
                <a:ext uri="{63B3BB69-23CF-44E3-9099-C40C66FF867C}">
                  <a14:compatExt spid="_x0000_s2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96</xdr:row>
          <xdr:rowOff>0</xdr:rowOff>
        </xdr:from>
        <xdr:to>
          <xdr:col>31</xdr:col>
          <xdr:colOff>127000</xdr:colOff>
          <xdr:row>97</xdr:row>
          <xdr:rowOff>38100</xdr:rowOff>
        </xdr:to>
        <xdr:sp macro="" textlink="">
          <xdr:nvSpPr>
            <xdr:cNvPr id="2136" name="Check Box 88" hidden="1">
              <a:extLst>
                <a:ext uri="{63B3BB69-23CF-44E3-9099-C40C66FF867C}">
                  <a14:compatExt spid="_x0000_s2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127000</xdr:colOff>
          <xdr:row>102</xdr:row>
          <xdr:rowOff>38100</xdr:rowOff>
        </xdr:to>
        <xdr:sp macro="" textlink="">
          <xdr:nvSpPr>
            <xdr:cNvPr id="2137" name="Check Box 89" hidden="1">
              <a:extLst>
                <a:ext uri="{63B3BB69-23CF-44E3-9099-C40C66FF867C}">
                  <a14:compatExt spid="_x0000_s2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101</xdr:row>
          <xdr:rowOff>0</xdr:rowOff>
        </xdr:from>
        <xdr:to>
          <xdr:col>10</xdr:col>
          <xdr:colOff>127000</xdr:colOff>
          <xdr:row>102</xdr:row>
          <xdr:rowOff>38100</xdr:rowOff>
        </xdr:to>
        <xdr:sp macro="" textlink="">
          <xdr:nvSpPr>
            <xdr:cNvPr id="2138" name="Check Box 90" hidden="1">
              <a:extLst>
                <a:ext uri="{63B3BB69-23CF-44E3-9099-C40C66FF867C}">
                  <a14:compatExt spid="_x0000_s2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101</xdr:row>
          <xdr:rowOff>0</xdr:rowOff>
        </xdr:from>
        <xdr:to>
          <xdr:col>14</xdr:col>
          <xdr:colOff>127000</xdr:colOff>
          <xdr:row>102</xdr:row>
          <xdr:rowOff>38100</xdr:rowOff>
        </xdr:to>
        <xdr:sp macro="" textlink="">
          <xdr:nvSpPr>
            <xdr:cNvPr id="2139" name="Check Box 91" hidden="1">
              <a:extLst>
                <a:ext uri="{63B3BB69-23CF-44E3-9099-C40C66FF867C}">
                  <a14:compatExt spid="_x0000_s2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101</xdr:row>
          <xdr:rowOff>0</xdr:rowOff>
        </xdr:from>
        <xdr:to>
          <xdr:col>17</xdr:col>
          <xdr:colOff>127000</xdr:colOff>
          <xdr:row>102</xdr:row>
          <xdr:rowOff>38100</xdr:rowOff>
        </xdr:to>
        <xdr:sp macro="" textlink="">
          <xdr:nvSpPr>
            <xdr:cNvPr id="2140" name="Check Box 92" hidden="1">
              <a:extLst>
                <a:ext uri="{63B3BB69-23CF-44E3-9099-C40C66FF867C}">
                  <a14:compatExt spid="_x0000_s2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101</xdr:row>
          <xdr:rowOff>0</xdr:rowOff>
        </xdr:from>
        <xdr:to>
          <xdr:col>23</xdr:col>
          <xdr:colOff>127000</xdr:colOff>
          <xdr:row>102</xdr:row>
          <xdr:rowOff>38100</xdr:rowOff>
        </xdr:to>
        <xdr:sp macro="" textlink="">
          <xdr:nvSpPr>
            <xdr:cNvPr id="2141" name="Check Box 93" hidden="1">
              <a:extLst>
                <a:ext uri="{63B3BB69-23CF-44E3-9099-C40C66FF867C}">
                  <a14:compatExt spid="_x0000_s2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101</xdr:row>
          <xdr:rowOff>0</xdr:rowOff>
        </xdr:from>
        <xdr:to>
          <xdr:col>26</xdr:col>
          <xdr:colOff>127000</xdr:colOff>
          <xdr:row>102</xdr:row>
          <xdr:rowOff>38100</xdr:rowOff>
        </xdr:to>
        <xdr:sp macro="" textlink="">
          <xdr:nvSpPr>
            <xdr:cNvPr id="2142" name="Check Box 94" hidden="1">
              <a:extLst>
                <a:ext uri="{63B3BB69-23CF-44E3-9099-C40C66FF867C}">
                  <a14:compatExt spid="_x0000_s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101</xdr:row>
          <xdr:rowOff>0</xdr:rowOff>
        </xdr:from>
        <xdr:to>
          <xdr:col>29</xdr:col>
          <xdr:colOff>127000</xdr:colOff>
          <xdr:row>102</xdr:row>
          <xdr:rowOff>38100</xdr:rowOff>
        </xdr:to>
        <xdr:sp macro="" textlink="">
          <xdr:nvSpPr>
            <xdr:cNvPr id="2143" name="Check Box 95" hidden="1">
              <a:extLst>
                <a:ext uri="{63B3BB69-23CF-44E3-9099-C40C66FF867C}">
                  <a14:compatExt spid="_x0000_s2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104</xdr:row>
          <xdr:rowOff>0</xdr:rowOff>
        </xdr:from>
        <xdr:to>
          <xdr:col>14</xdr:col>
          <xdr:colOff>127000</xdr:colOff>
          <xdr:row>105</xdr:row>
          <xdr:rowOff>38100</xdr:rowOff>
        </xdr:to>
        <xdr:sp macro="" textlink="">
          <xdr:nvSpPr>
            <xdr:cNvPr id="2144" name="Check Box 96" hidden="1">
              <a:extLst>
                <a:ext uri="{63B3BB69-23CF-44E3-9099-C40C66FF867C}">
                  <a14:compatExt spid="_x0000_s2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104</xdr:row>
          <xdr:rowOff>0</xdr:rowOff>
        </xdr:from>
        <xdr:to>
          <xdr:col>17</xdr:col>
          <xdr:colOff>127000</xdr:colOff>
          <xdr:row>105</xdr:row>
          <xdr:rowOff>38100</xdr:rowOff>
        </xdr:to>
        <xdr:sp macro="" textlink="">
          <xdr:nvSpPr>
            <xdr:cNvPr id="2145" name="Check Box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104</xdr:row>
          <xdr:rowOff>0</xdr:rowOff>
        </xdr:from>
        <xdr:to>
          <xdr:col>29</xdr:col>
          <xdr:colOff>127000</xdr:colOff>
          <xdr:row>105</xdr:row>
          <xdr:rowOff>38100</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104</xdr:row>
          <xdr:rowOff>0</xdr:rowOff>
        </xdr:from>
        <xdr:to>
          <xdr:col>32</xdr:col>
          <xdr:colOff>127000</xdr:colOff>
          <xdr:row>105</xdr:row>
          <xdr:rowOff>38100</xdr:rowOff>
        </xdr:to>
        <xdr:sp macro="" textlink="">
          <xdr:nvSpPr>
            <xdr:cNvPr id="2147"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105</xdr:row>
          <xdr:rowOff>0</xdr:rowOff>
        </xdr:from>
        <xdr:to>
          <xdr:col>17</xdr:col>
          <xdr:colOff>127000</xdr:colOff>
          <xdr:row>106</xdr:row>
          <xdr:rowOff>38100</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0</xdr:colOff>
          <xdr:row>105</xdr:row>
          <xdr:rowOff>0</xdr:rowOff>
        </xdr:from>
        <xdr:to>
          <xdr:col>20</xdr:col>
          <xdr:colOff>127000</xdr:colOff>
          <xdr:row>106</xdr:row>
          <xdr:rowOff>38100</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106</xdr:row>
          <xdr:rowOff>0</xdr:rowOff>
        </xdr:from>
        <xdr:to>
          <xdr:col>13</xdr:col>
          <xdr:colOff>127000</xdr:colOff>
          <xdr:row>107</xdr:row>
          <xdr:rowOff>38100</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106</xdr:row>
          <xdr:rowOff>0</xdr:rowOff>
        </xdr:from>
        <xdr:to>
          <xdr:col>16</xdr:col>
          <xdr:colOff>127000</xdr:colOff>
          <xdr:row>107</xdr:row>
          <xdr:rowOff>38100</xdr:rowOff>
        </xdr:to>
        <xdr:sp macro="" textlink="">
          <xdr:nvSpPr>
            <xdr:cNvPr id="2151" name="Check Box 103" hidden="1">
              <a:extLst>
                <a:ext uri="{63B3BB69-23CF-44E3-9099-C40C66FF867C}">
                  <a14:compatExt spid="_x0000_s2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109</xdr:row>
          <xdr:rowOff>0</xdr:rowOff>
        </xdr:from>
        <xdr:to>
          <xdr:col>5</xdr:col>
          <xdr:colOff>127000</xdr:colOff>
          <xdr:row>110</xdr:row>
          <xdr:rowOff>38100</xdr:rowOff>
        </xdr:to>
        <xdr:sp macro="" textlink="">
          <xdr:nvSpPr>
            <xdr:cNvPr id="2152" name="Check Box 104" hidden="1">
              <a:extLst>
                <a:ext uri="{63B3BB69-23CF-44E3-9099-C40C66FF867C}">
                  <a14:compatExt spid="_x0000_s2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109</xdr:row>
          <xdr:rowOff>0</xdr:rowOff>
        </xdr:from>
        <xdr:to>
          <xdr:col>8</xdr:col>
          <xdr:colOff>127000</xdr:colOff>
          <xdr:row>110</xdr:row>
          <xdr:rowOff>38100</xdr:rowOff>
        </xdr:to>
        <xdr:sp macro="" textlink="">
          <xdr:nvSpPr>
            <xdr:cNvPr id="2153" name="Check Box 105"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109</xdr:row>
          <xdr:rowOff>0</xdr:rowOff>
        </xdr:from>
        <xdr:to>
          <xdr:col>29</xdr:col>
          <xdr:colOff>127000</xdr:colOff>
          <xdr:row>110</xdr:row>
          <xdr:rowOff>38100</xdr:rowOff>
        </xdr:to>
        <xdr:sp macro="" textlink="">
          <xdr:nvSpPr>
            <xdr:cNvPr id="2154" name="Check Box 106" hidden="1">
              <a:extLst>
                <a:ext uri="{63B3BB69-23CF-44E3-9099-C40C66FF867C}">
                  <a14:compatExt spid="_x0000_s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109</xdr:row>
          <xdr:rowOff>0</xdr:rowOff>
        </xdr:from>
        <xdr:to>
          <xdr:col>32</xdr:col>
          <xdr:colOff>127000</xdr:colOff>
          <xdr:row>110</xdr:row>
          <xdr:rowOff>38100</xdr:rowOff>
        </xdr:to>
        <xdr:sp macro="" textlink="">
          <xdr:nvSpPr>
            <xdr:cNvPr id="2155" name="Check Box 107" hidden="1">
              <a:extLst>
                <a:ext uri="{63B3BB69-23CF-44E3-9099-C40C66FF867C}">
                  <a14:compatExt spid="_x0000_s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0</xdr:colOff>
          <xdr:row>109</xdr:row>
          <xdr:rowOff>0</xdr:rowOff>
        </xdr:from>
        <xdr:to>
          <xdr:col>42</xdr:col>
          <xdr:colOff>127000</xdr:colOff>
          <xdr:row>110</xdr:row>
          <xdr:rowOff>38100</xdr:rowOff>
        </xdr:to>
        <xdr:sp macro="" textlink="">
          <xdr:nvSpPr>
            <xdr:cNvPr id="2156" name="Check Box 108" hidden="1">
              <a:extLst>
                <a:ext uri="{63B3BB69-23CF-44E3-9099-C40C66FF867C}">
                  <a14:compatExt spid="_x0000_s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43</xdr:col>
          <xdr:colOff>0</xdr:colOff>
          <xdr:row>109</xdr:row>
          <xdr:rowOff>0</xdr:rowOff>
        </xdr:from>
        <xdr:to>
          <xdr:col>44</xdr:col>
          <xdr:colOff>127000</xdr:colOff>
          <xdr:row>110</xdr:row>
          <xdr:rowOff>38100</xdr:rowOff>
        </xdr:to>
        <xdr:sp macro="" textlink="">
          <xdr:nvSpPr>
            <xdr:cNvPr id="2157" name="Check Box 109" hidden="1">
              <a:extLst>
                <a:ext uri="{63B3BB69-23CF-44E3-9099-C40C66FF867C}">
                  <a14:compatExt spid="_x0000_s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110</xdr:row>
          <xdr:rowOff>0</xdr:rowOff>
        </xdr:from>
        <xdr:to>
          <xdr:col>3</xdr:col>
          <xdr:colOff>127000</xdr:colOff>
          <xdr:row>111</xdr:row>
          <xdr:rowOff>38100</xdr:rowOff>
        </xdr:to>
        <xdr:sp macro="" textlink="">
          <xdr:nvSpPr>
            <xdr:cNvPr id="2158" name="Check Box 110" hidden="1">
              <a:extLst>
                <a:ext uri="{63B3BB69-23CF-44E3-9099-C40C66FF867C}">
                  <a14:compatExt spid="_x0000_s2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127000</xdr:colOff>
          <xdr:row>111</xdr:row>
          <xdr:rowOff>38100</xdr:rowOff>
        </xdr:to>
        <xdr:sp macro="" textlink="">
          <xdr:nvSpPr>
            <xdr:cNvPr id="2159" name="Check Box 111" hidden="1">
              <a:extLst>
                <a:ext uri="{63B3BB69-23CF-44E3-9099-C40C66FF867C}">
                  <a14:compatExt spid="_x0000_s2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110</xdr:row>
          <xdr:rowOff>0</xdr:rowOff>
        </xdr:from>
        <xdr:to>
          <xdr:col>10</xdr:col>
          <xdr:colOff>127000</xdr:colOff>
          <xdr:row>111</xdr:row>
          <xdr:rowOff>38100</xdr:rowOff>
        </xdr:to>
        <xdr:sp macro="" textlink="">
          <xdr:nvSpPr>
            <xdr:cNvPr id="2160" name="Check Box 112" hidden="1">
              <a:extLst>
                <a:ext uri="{63B3BB69-23CF-44E3-9099-C40C66FF867C}">
                  <a14:compatExt spid="_x0000_s2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110</xdr:row>
          <xdr:rowOff>0</xdr:rowOff>
        </xdr:from>
        <xdr:to>
          <xdr:col>16</xdr:col>
          <xdr:colOff>127000</xdr:colOff>
          <xdr:row>111</xdr:row>
          <xdr:rowOff>38100</xdr:rowOff>
        </xdr:to>
        <xdr:sp macro="" textlink="">
          <xdr:nvSpPr>
            <xdr:cNvPr id="2161" name="Check Box 113" hidden="1">
              <a:extLst>
                <a:ext uri="{63B3BB69-23CF-44E3-9099-C40C66FF867C}">
                  <a14:compatExt spid="_x0000_s2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111</xdr:row>
          <xdr:rowOff>0</xdr:rowOff>
        </xdr:from>
        <xdr:to>
          <xdr:col>13</xdr:col>
          <xdr:colOff>127000</xdr:colOff>
          <xdr:row>112</xdr:row>
          <xdr:rowOff>38100</xdr:rowOff>
        </xdr:to>
        <xdr:sp macro="" textlink="">
          <xdr:nvSpPr>
            <xdr:cNvPr id="2162" name="Check Box 114" hidden="1">
              <a:extLst>
                <a:ext uri="{63B3BB69-23CF-44E3-9099-C40C66FF867C}">
                  <a14:compatExt spid="_x0000_s2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111</xdr:row>
          <xdr:rowOff>0</xdr:rowOff>
        </xdr:from>
        <xdr:to>
          <xdr:col>16</xdr:col>
          <xdr:colOff>127000</xdr:colOff>
          <xdr:row>112</xdr:row>
          <xdr:rowOff>38100</xdr:rowOff>
        </xdr:to>
        <xdr:sp macro="" textlink="">
          <xdr:nvSpPr>
            <xdr:cNvPr id="2163" name="Check Box 115" hidden="1">
              <a:extLst>
                <a:ext uri="{63B3BB69-23CF-44E3-9099-C40C66FF867C}">
                  <a14:compatExt spid="_x0000_s2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111</xdr:row>
          <xdr:rowOff>0</xdr:rowOff>
        </xdr:from>
        <xdr:to>
          <xdr:col>24</xdr:col>
          <xdr:colOff>127000</xdr:colOff>
          <xdr:row>112</xdr:row>
          <xdr:rowOff>38100</xdr:rowOff>
        </xdr:to>
        <xdr:sp macro="" textlink="">
          <xdr:nvSpPr>
            <xdr:cNvPr id="2164" name="Check Box 116" hidden="1">
              <a:extLst>
                <a:ext uri="{63B3BB69-23CF-44E3-9099-C40C66FF867C}">
                  <a14:compatExt spid="_x0000_s2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0</xdr:colOff>
          <xdr:row>111</xdr:row>
          <xdr:rowOff>0</xdr:rowOff>
        </xdr:from>
        <xdr:to>
          <xdr:col>28</xdr:col>
          <xdr:colOff>127000</xdr:colOff>
          <xdr:row>112</xdr:row>
          <xdr:rowOff>38100</xdr:rowOff>
        </xdr:to>
        <xdr:sp macro="" textlink="">
          <xdr:nvSpPr>
            <xdr:cNvPr id="2165" name="Check Box 117" hidden="1">
              <a:extLst>
                <a:ext uri="{63B3BB69-23CF-44E3-9099-C40C66FF867C}">
                  <a14:compatExt spid="_x0000_s2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36</xdr:col>
          <xdr:colOff>0</xdr:colOff>
          <xdr:row>111</xdr:row>
          <xdr:rowOff>0</xdr:rowOff>
        </xdr:from>
        <xdr:to>
          <xdr:col>37</xdr:col>
          <xdr:colOff>127000</xdr:colOff>
          <xdr:row>112</xdr:row>
          <xdr:rowOff>38100</xdr:rowOff>
        </xdr:to>
        <xdr:sp macro="" textlink="">
          <xdr:nvSpPr>
            <xdr:cNvPr id="2166" name="Check Box 118" hidden="1">
              <a:extLst>
                <a:ext uri="{63B3BB69-23CF-44E3-9099-C40C66FF867C}">
                  <a14:compatExt spid="_x0000_s2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111</xdr:row>
          <xdr:rowOff>0</xdr:rowOff>
        </xdr:from>
        <xdr:to>
          <xdr:col>40</xdr:col>
          <xdr:colOff>127000</xdr:colOff>
          <xdr:row>112</xdr:row>
          <xdr:rowOff>38100</xdr:rowOff>
        </xdr:to>
        <xdr:sp macro="" textlink="">
          <xdr:nvSpPr>
            <xdr:cNvPr id="2167" name="Check Box 119" hidden="1">
              <a:extLst>
                <a:ext uri="{63B3BB69-23CF-44E3-9099-C40C66FF867C}">
                  <a14:compatExt spid="_x0000_s2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112</xdr:row>
          <xdr:rowOff>114300</xdr:rowOff>
        </xdr:from>
        <xdr:to>
          <xdr:col>8</xdr:col>
          <xdr:colOff>127000</xdr:colOff>
          <xdr:row>114</xdr:row>
          <xdr:rowOff>152400</xdr:rowOff>
        </xdr:to>
        <xdr:sp macro="" textlink="">
          <xdr:nvSpPr>
            <xdr:cNvPr id="2168" name="Check Box 120" hidden="1">
              <a:extLst>
                <a:ext uri="{63B3BB69-23CF-44E3-9099-C40C66FF867C}">
                  <a14:compatExt spid="_x0000_s2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112</xdr:row>
          <xdr:rowOff>127000</xdr:rowOff>
        </xdr:from>
        <xdr:to>
          <xdr:col>18</xdr:col>
          <xdr:colOff>127000</xdr:colOff>
          <xdr:row>114</xdr:row>
          <xdr:rowOff>165100</xdr:rowOff>
        </xdr:to>
        <xdr:sp macro="" textlink="">
          <xdr:nvSpPr>
            <xdr:cNvPr id="2169" name="Check Box 121" hidden="1">
              <a:extLst>
                <a:ext uri="{63B3BB69-23CF-44E3-9099-C40C66FF867C}">
                  <a14:compatExt spid="_x0000_s2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112</xdr:row>
          <xdr:rowOff>114300</xdr:rowOff>
        </xdr:from>
        <xdr:to>
          <xdr:col>27</xdr:col>
          <xdr:colOff>127000</xdr:colOff>
          <xdr:row>114</xdr:row>
          <xdr:rowOff>152400</xdr:rowOff>
        </xdr:to>
        <xdr:sp macro="" textlink="">
          <xdr:nvSpPr>
            <xdr:cNvPr id="2170" name="Check Box 122" hidden="1">
              <a:extLst>
                <a:ext uri="{63B3BB69-23CF-44E3-9099-C40C66FF867C}">
                  <a14:compatExt spid="_x0000_s2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112</xdr:row>
          <xdr:rowOff>114300</xdr:rowOff>
        </xdr:from>
        <xdr:to>
          <xdr:col>35</xdr:col>
          <xdr:colOff>127000</xdr:colOff>
          <xdr:row>114</xdr:row>
          <xdr:rowOff>152400</xdr:rowOff>
        </xdr:to>
        <xdr:sp macro="" textlink="">
          <xdr:nvSpPr>
            <xdr:cNvPr id="2171" name="Check Box 123" hidden="1">
              <a:extLst>
                <a:ext uri="{63B3BB69-23CF-44E3-9099-C40C66FF867C}">
                  <a14:compatExt spid="_x0000_s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115</xdr:row>
          <xdr:rowOff>0</xdr:rowOff>
        </xdr:from>
        <xdr:to>
          <xdr:col>12</xdr:col>
          <xdr:colOff>127000</xdr:colOff>
          <xdr:row>116</xdr:row>
          <xdr:rowOff>38100</xdr:rowOff>
        </xdr:to>
        <xdr:sp macro="" textlink="">
          <xdr:nvSpPr>
            <xdr:cNvPr id="2172" name="Check Box 124" hidden="1">
              <a:extLst>
                <a:ext uri="{63B3BB69-23CF-44E3-9099-C40C66FF867C}">
                  <a14:compatExt spid="_x0000_s2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115</xdr:row>
          <xdr:rowOff>0</xdr:rowOff>
        </xdr:from>
        <xdr:to>
          <xdr:col>15</xdr:col>
          <xdr:colOff>127000</xdr:colOff>
          <xdr:row>116</xdr:row>
          <xdr:rowOff>38100</xdr:rowOff>
        </xdr:to>
        <xdr:sp macro="" textlink="">
          <xdr:nvSpPr>
            <xdr:cNvPr id="2173" name="Check Box 125" hidden="1">
              <a:extLst>
                <a:ext uri="{63B3BB69-23CF-44E3-9099-C40C66FF867C}">
                  <a14:compatExt spid="_x0000_s2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116</xdr:row>
          <xdr:rowOff>0</xdr:rowOff>
        </xdr:from>
        <xdr:to>
          <xdr:col>12</xdr:col>
          <xdr:colOff>127000</xdr:colOff>
          <xdr:row>117</xdr:row>
          <xdr:rowOff>38100</xdr:rowOff>
        </xdr:to>
        <xdr:sp macro="" textlink="">
          <xdr:nvSpPr>
            <xdr:cNvPr id="2174" name="Check Box 126" hidden="1">
              <a:extLst>
                <a:ext uri="{63B3BB69-23CF-44E3-9099-C40C66FF867C}">
                  <a14:compatExt spid="_x0000_s2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116</xdr:row>
          <xdr:rowOff>0</xdr:rowOff>
        </xdr:from>
        <xdr:to>
          <xdr:col>15</xdr:col>
          <xdr:colOff>127000</xdr:colOff>
          <xdr:row>117</xdr:row>
          <xdr:rowOff>38100</xdr:rowOff>
        </xdr:to>
        <xdr:sp macro="" textlink="">
          <xdr:nvSpPr>
            <xdr:cNvPr id="2175" name="Check Box 127" hidden="1">
              <a:extLst>
                <a:ext uri="{63B3BB69-23CF-44E3-9099-C40C66FF867C}">
                  <a14:compatExt spid="_x0000_s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116</xdr:row>
          <xdr:rowOff>0</xdr:rowOff>
        </xdr:from>
        <xdr:to>
          <xdr:col>18</xdr:col>
          <xdr:colOff>127000</xdr:colOff>
          <xdr:row>117</xdr:row>
          <xdr:rowOff>38100</xdr:rowOff>
        </xdr:to>
        <xdr:sp macro="" textlink="">
          <xdr:nvSpPr>
            <xdr:cNvPr id="2176" name="Check Box 128" hidden="1">
              <a:extLst>
                <a:ext uri="{63B3BB69-23CF-44E3-9099-C40C66FF867C}">
                  <a14:compatExt spid="_x0000_s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116</xdr:row>
          <xdr:rowOff>0</xdr:rowOff>
        </xdr:from>
        <xdr:to>
          <xdr:col>22</xdr:col>
          <xdr:colOff>127000</xdr:colOff>
          <xdr:row>117</xdr:row>
          <xdr:rowOff>38100</xdr:rowOff>
        </xdr:to>
        <xdr:sp macro="" textlink="">
          <xdr:nvSpPr>
            <xdr:cNvPr id="2177" name="Check Box 129" hidden="1">
              <a:extLst>
                <a:ext uri="{63B3BB69-23CF-44E3-9099-C40C66FF867C}">
                  <a14:compatExt spid="_x0000_s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116</xdr:row>
          <xdr:rowOff>0</xdr:rowOff>
        </xdr:from>
        <xdr:to>
          <xdr:col>26</xdr:col>
          <xdr:colOff>127000</xdr:colOff>
          <xdr:row>117</xdr:row>
          <xdr:rowOff>38100</xdr:rowOff>
        </xdr:to>
        <xdr:sp macro="" textlink="">
          <xdr:nvSpPr>
            <xdr:cNvPr id="2178" name="Check Box 130" hidden="1">
              <a:extLst>
                <a:ext uri="{63B3BB69-23CF-44E3-9099-C40C66FF867C}">
                  <a14:compatExt spid="_x0000_s2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0</xdr:colOff>
          <xdr:row>116</xdr:row>
          <xdr:rowOff>0</xdr:rowOff>
        </xdr:from>
        <xdr:to>
          <xdr:col>31</xdr:col>
          <xdr:colOff>127000</xdr:colOff>
          <xdr:row>117</xdr:row>
          <xdr:rowOff>38100</xdr:rowOff>
        </xdr:to>
        <xdr:sp macro="" textlink="">
          <xdr:nvSpPr>
            <xdr:cNvPr id="2179" name="Check Box 131" hidden="1">
              <a:extLst>
                <a:ext uri="{63B3BB69-23CF-44E3-9099-C40C66FF867C}">
                  <a14:compatExt spid="_x0000_s2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116</xdr:row>
          <xdr:rowOff>0</xdr:rowOff>
        </xdr:from>
        <xdr:to>
          <xdr:col>35</xdr:col>
          <xdr:colOff>127000</xdr:colOff>
          <xdr:row>117</xdr:row>
          <xdr:rowOff>38100</xdr:rowOff>
        </xdr:to>
        <xdr:sp macro="" textlink="">
          <xdr:nvSpPr>
            <xdr:cNvPr id="2180" name="Check Box 132" hidden="1">
              <a:extLst>
                <a:ext uri="{63B3BB69-23CF-44E3-9099-C40C66FF867C}">
                  <a14:compatExt spid="_x0000_s2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127000</xdr:colOff>
          <xdr:row>118</xdr:row>
          <xdr:rowOff>38100</xdr:rowOff>
        </xdr:to>
        <xdr:sp macro="" textlink="">
          <xdr:nvSpPr>
            <xdr:cNvPr id="2181" name="Check Box 133" hidden="1">
              <a:extLst>
                <a:ext uri="{63B3BB69-23CF-44E3-9099-C40C66FF867C}">
                  <a14:compatExt spid="_x0000_s2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0</xdr:colOff>
          <xdr:row>117</xdr:row>
          <xdr:rowOff>0</xdr:rowOff>
        </xdr:from>
        <xdr:to>
          <xdr:col>10</xdr:col>
          <xdr:colOff>127000</xdr:colOff>
          <xdr:row>118</xdr:row>
          <xdr:rowOff>38100</xdr:rowOff>
        </xdr:to>
        <xdr:sp macro="" textlink="">
          <xdr:nvSpPr>
            <xdr:cNvPr id="2182" name="Check Box 134" hidden="1">
              <a:extLst>
                <a:ext uri="{63B3BB69-23CF-44E3-9099-C40C66FF867C}">
                  <a14:compatExt spid="_x0000_s2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117</xdr:row>
          <xdr:rowOff>0</xdr:rowOff>
        </xdr:from>
        <xdr:to>
          <xdr:col>21</xdr:col>
          <xdr:colOff>127000</xdr:colOff>
          <xdr:row>118</xdr:row>
          <xdr:rowOff>38100</xdr:rowOff>
        </xdr:to>
        <xdr:sp macro="" textlink="">
          <xdr:nvSpPr>
            <xdr:cNvPr id="2183" name="Check Box 135" hidden="1">
              <a:extLst>
                <a:ext uri="{63B3BB69-23CF-44E3-9099-C40C66FF867C}">
                  <a14:compatExt spid="_x0000_s2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117</xdr:row>
          <xdr:rowOff>0</xdr:rowOff>
        </xdr:from>
        <xdr:to>
          <xdr:col>24</xdr:col>
          <xdr:colOff>127000</xdr:colOff>
          <xdr:row>118</xdr:row>
          <xdr:rowOff>38100</xdr:rowOff>
        </xdr:to>
        <xdr:sp macro="" textlink="">
          <xdr:nvSpPr>
            <xdr:cNvPr id="2184" name="Check Box 136" hidden="1">
              <a:extLst>
                <a:ext uri="{63B3BB69-23CF-44E3-9099-C40C66FF867C}">
                  <a14:compatExt spid="_x0000_s2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0</xdr:colOff>
          <xdr:row>117</xdr:row>
          <xdr:rowOff>0</xdr:rowOff>
        </xdr:from>
        <xdr:to>
          <xdr:col>28</xdr:col>
          <xdr:colOff>127000</xdr:colOff>
          <xdr:row>118</xdr:row>
          <xdr:rowOff>38100</xdr:rowOff>
        </xdr:to>
        <xdr:sp macro="" textlink="">
          <xdr:nvSpPr>
            <xdr:cNvPr id="2185" name="Check Box 137" hidden="1">
              <a:extLst>
                <a:ext uri="{63B3BB69-23CF-44E3-9099-C40C66FF867C}">
                  <a14:compatExt spid="_x0000_s2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0</xdr:colOff>
          <xdr:row>117</xdr:row>
          <xdr:rowOff>0</xdr:rowOff>
        </xdr:from>
        <xdr:to>
          <xdr:col>32</xdr:col>
          <xdr:colOff>127000</xdr:colOff>
          <xdr:row>118</xdr:row>
          <xdr:rowOff>38100</xdr:rowOff>
        </xdr:to>
        <xdr:sp macro="" textlink="">
          <xdr:nvSpPr>
            <xdr:cNvPr id="2186" name="Check Box 138" hidden="1">
              <a:extLst>
                <a:ext uri="{63B3BB69-23CF-44E3-9099-C40C66FF867C}">
                  <a14:compatExt spid="_x0000_s2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0</xdr:colOff>
          <xdr:row>117</xdr:row>
          <xdr:rowOff>0</xdr:rowOff>
        </xdr:from>
        <xdr:to>
          <xdr:col>36</xdr:col>
          <xdr:colOff>127000</xdr:colOff>
          <xdr:row>118</xdr:row>
          <xdr:rowOff>38100</xdr:rowOff>
        </xdr:to>
        <xdr:sp macro="" textlink="">
          <xdr:nvSpPr>
            <xdr:cNvPr id="2187" name="Check Box 139" hidden="1">
              <a:extLst>
                <a:ext uri="{63B3BB69-23CF-44E3-9099-C40C66FF867C}">
                  <a14:compatExt spid="_x0000_s2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39</xdr:col>
          <xdr:colOff>0</xdr:colOff>
          <xdr:row>117</xdr:row>
          <xdr:rowOff>0</xdr:rowOff>
        </xdr:from>
        <xdr:to>
          <xdr:col>40</xdr:col>
          <xdr:colOff>127000</xdr:colOff>
          <xdr:row>118</xdr:row>
          <xdr:rowOff>38100</xdr:rowOff>
        </xdr:to>
        <xdr:sp macro="" textlink="">
          <xdr:nvSpPr>
            <xdr:cNvPr id="2188" name="Check Box 140" hidden="1">
              <a:extLst>
                <a:ext uri="{63B3BB69-23CF-44E3-9099-C40C66FF867C}">
                  <a14:compatExt spid="_x0000_s2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120</xdr:row>
          <xdr:rowOff>0</xdr:rowOff>
        </xdr:from>
        <xdr:to>
          <xdr:col>16</xdr:col>
          <xdr:colOff>127000</xdr:colOff>
          <xdr:row>121</xdr:row>
          <xdr:rowOff>0</xdr:rowOff>
        </xdr:to>
        <xdr:sp macro="" textlink="">
          <xdr:nvSpPr>
            <xdr:cNvPr id="2189" name="Check Box 141" hidden="1">
              <a:extLst>
                <a:ext uri="{63B3BB69-23CF-44E3-9099-C40C66FF867C}">
                  <a14:compatExt spid="_x0000_s2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0</xdr:colOff>
          <xdr:row>120</xdr:row>
          <xdr:rowOff>0</xdr:rowOff>
        </xdr:from>
        <xdr:to>
          <xdr:col>28</xdr:col>
          <xdr:colOff>127000</xdr:colOff>
          <xdr:row>121</xdr:row>
          <xdr:rowOff>0</xdr:rowOff>
        </xdr:to>
        <xdr:sp macro="" textlink="">
          <xdr:nvSpPr>
            <xdr:cNvPr id="2190" name="Check Box 142" hidden="1">
              <a:extLst>
                <a:ext uri="{63B3BB69-23CF-44E3-9099-C40C66FF867C}">
                  <a14:compatExt spid="_x0000_s2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43</xdr:col>
          <xdr:colOff>0</xdr:colOff>
          <xdr:row>120</xdr:row>
          <xdr:rowOff>0</xdr:rowOff>
        </xdr:from>
        <xdr:to>
          <xdr:col>44</xdr:col>
          <xdr:colOff>127000</xdr:colOff>
          <xdr:row>121</xdr:row>
          <xdr:rowOff>0</xdr:rowOff>
        </xdr:to>
        <xdr:sp macro="" textlink="">
          <xdr:nvSpPr>
            <xdr:cNvPr id="2191" name="Check Box 143" hidden="1">
              <a:extLst>
                <a:ext uri="{63B3BB69-23CF-44E3-9099-C40C66FF867C}">
                  <a14:compatExt spid="_x0000_s2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140</xdr:row>
          <xdr:rowOff>0</xdr:rowOff>
        </xdr:from>
        <xdr:to>
          <xdr:col>26</xdr:col>
          <xdr:colOff>127000</xdr:colOff>
          <xdr:row>141</xdr:row>
          <xdr:rowOff>38100</xdr:rowOff>
        </xdr:to>
        <xdr:sp macro="" textlink="">
          <xdr:nvSpPr>
            <xdr:cNvPr id="2192" name="Check Box 144" hidden="1">
              <a:extLst>
                <a:ext uri="{63B3BB69-23CF-44E3-9099-C40C66FF867C}">
                  <a14:compatExt spid="_x0000_s2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140</xdr:row>
          <xdr:rowOff>0</xdr:rowOff>
        </xdr:from>
        <xdr:to>
          <xdr:col>23</xdr:col>
          <xdr:colOff>127000</xdr:colOff>
          <xdr:row>141</xdr:row>
          <xdr:rowOff>38100</xdr:rowOff>
        </xdr:to>
        <xdr:sp macro="" textlink="">
          <xdr:nvSpPr>
            <xdr:cNvPr id="2193" name="Check Box 145" hidden="1">
              <a:extLst>
                <a:ext uri="{63B3BB69-23CF-44E3-9099-C40C66FF867C}">
                  <a14:compatExt spid="_x0000_s2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144</xdr:row>
          <xdr:rowOff>0</xdr:rowOff>
        </xdr:from>
        <xdr:to>
          <xdr:col>15</xdr:col>
          <xdr:colOff>127000</xdr:colOff>
          <xdr:row>145</xdr:row>
          <xdr:rowOff>38100</xdr:rowOff>
        </xdr:to>
        <xdr:sp macro="" textlink="">
          <xdr:nvSpPr>
            <xdr:cNvPr id="2194" name="Check Box 146" hidden="1">
              <a:extLst>
                <a:ext uri="{63B3BB69-23CF-44E3-9099-C40C66FF867C}">
                  <a14:compatExt spid="_x0000_s2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144</xdr:row>
          <xdr:rowOff>0</xdr:rowOff>
        </xdr:from>
        <xdr:to>
          <xdr:col>12</xdr:col>
          <xdr:colOff>127000</xdr:colOff>
          <xdr:row>145</xdr:row>
          <xdr:rowOff>38100</xdr:rowOff>
        </xdr:to>
        <xdr:sp macro="" textlink="">
          <xdr:nvSpPr>
            <xdr:cNvPr id="2195" name="Check Box 147" hidden="1">
              <a:extLst>
                <a:ext uri="{63B3BB69-23CF-44E3-9099-C40C66FF867C}">
                  <a14:compatExt spid="_x0000_s2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127000</xdr:colOff>
          <xdr:row>96</xdr:row>
          <xdr:rowOff>38100</xdr:rowOff>
        </xdr:to>
        <xdr:sp macro="" textlink="">
          <xdr:nvSpPr>
            <xdr:cNvPr id="2196" name="Check Box 148" hidden="1">
              <a:extLst>
                <a:ext uri="{63B3BB69-23CF-44E3-9099-C40C66FF867C}">
                  <a14:compatExt spid="_x0000_s2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133350</xdr:colOff>
          <xdr:row>4</xdr:row>
          <xdr:rowOff>0</xdr:rowOff>
        </xdr:from>
        <xdr:to>
          <xdr:col>36</xdr:col>
          <xdr:colOff>76200</xdr:colOff>
          <xdr:row>5</xdr:row>
          <xdr:rowOff>19050</xdr:rowOff>
        </xdr:to>
        <xdr:sp macro="" textlink="">
          <xdr:nvSpPr>
            <xdr:cNvPr id="2197" name="Check Box 149" hidden="1">
              <a:extLst>
                <a:ext uri="{63B3BB69-23CF-44E3-9099-C40C66FF867C}">
                  <a14:compatExt spid="_x0000_s2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41</xdr:col>
          <xdr:colOff>146050</xdr:colOff>
          <xdr:row>4</xdr:row>
          <xdr:rowOff>0</xdr:rowOff>
        </xdr:from>
        <xdr:to>
          <xdr:col>43</xdr:col>
          <xdr:colOff>88900</xdr:colOff>
          <xdr:row>5</xdr:row>
          <xdr:rowOff>19050</xdr:rowOff>
        </xdr:to>
        <xdr:sp macro="" textlink="">
          <xdr:nvSpPr>
            <xdr:cNvPr id="2198" name="Check Box 150" hidden="1">
              <a:extLst>
                <a:ext uri="{63B3BB69-23CF-44E3-9099-C40C66FF867C}">
                  <a14:compatExt spid="_x0000_s2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28575</xdr:rowOff>
    </xdr:from>
    <xdr:to>
      <xdr:col>8</xdr:col>
      <xdr:colOff>47625</xdr:colOff>
      <xdr:row>4</xdr:row>
      <xdr:rowOff>28575</xdr:rowOff>
    </xdr:to>
    <xdr:pic>
      <xdr:nvPicPr>
        <xdr:cNvPr id="15" name="Imagen 1"/>
        <xdr:cNvPicPr>
          <a:picLocks noChangeAspect="1" noChangeArrowheads="1"/>
        </xdr:cNvPicPr>
      </xdr:nvPicPr>
      <xdr:blipFill>
        <a:blip xmlns:r="http://schemas.openxmlformats.org/officeDocument/2006/relationships" r:embed="rId1" cstate="print"/>
        <a:srcRect/>
        <a:stretch>
          <a:fillRect/>
        </a:stretch>
      </xdr:blipFill>
      <xdr:spPr bwMode="auto">
        <a:xfrm>
          <a:off x="0" y="28575"/>
          <a:ext cx="1543050" cy="647700"/>
        </a:xfrm>
        <a:prstGeom prst="rect">
          <a:avLst/>
        </a:prstGeom>
        <a:noFill/>
        <a:ln w="9525">
          <a:noFill/>
          <a:miter lim="800000"/>
          <a:headEnd/>
          <a:tailEnd/>
        </a:ln>
      </xdr:spPr>
    </xdr:pic>
    <xdr:clientData/>
  </xdr:twoCellAnchor>
  <xdr:twoCellAnchor>
    <xdr:from>
      <xdr:col>0</xdr:col>
      <xdr:colOff>19050</xdr:colOff>
      <xdr:row>2</xdr:row>
      <xdr:rowOff>142875</xdr:rowOff>
    </xdr:from>
    <xdr:to>
      <xdr:col>45</xdr:col>
      <xdr:colOff>142875</xdr:colOff>
      <xdr:row>2</xdr:row>
      <xdr:rowOff>142875</xdr:rowOff>
    </xdr:to>
    <xdr:cxnSp macro="">
      <xdr:nvCxnSpPr>
        <xdr:cNvPr id="27" name="26 Conector recto"/>
        <xdr:cNvCxnSpPr/>
      </xdr:nvCxnSpPr>
      <xdr:spPr bwMode="auto">
        <a:xfrm>
          <a:off x="19050" y="466725"/>
          <a:ext cx="8315325" cy="0"/>
        </a:xfrm>
        <a:prstGeom prst="line">
          <a:avLst/>
        </a:prstGeom>
        <a:ln>
          <a:headEnd type="none" w="med" len="med"/>
          <a:tailEnd type="none" w="med" len="med"/>
        </a:ln>
      </xdr:spPr>
      <xdr:style>
        <a:lnRef idx="2">
          <a:schemeClr val="accent1"/>
        </a:lnRef>
        <a:fillRef idx="0">
          <a:schemeClr val="accent1"/>
        </a:fillRef>
        <a:effectRef idx="1">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40</xdr:col>
          <xdr:colOff>12700</xdr:colOff>
          <xdr:row>13</xdr:row>
          <xdr:rowOff>209550</xdr:rowOff>
        </xdr:from>
        <xdr:to>
          <xdr:col>41</xdr:col>
          <xdr:colOff>133350</xdr:colOff>
          <xdr:row>15</xdr:row>
          <xdr:rowOff>50800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43</xdr:col>
          <xdr:colOff>12700</xdr:colOff>
          <xdr:row>13</xdr:row>
          <xdr:rowOff>209550</xdr:rowOff>
        </xdr:from>
        <xdr:to>
          <xdr:col>44</xdr:col>
          <xdr:colOff>133350</xdr:colOff>
          <xdr:row>15</xdr:row>
          <xdr:rowOff>50800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12700</xdr:colOff>
          <xdr:row>15</xdr:row>
          <xdr:rowOff>203200</xdr:rowOff>
        </xdr:from>
        <xdr:to>
          <xdr:col>8</xdr:col>
          <xdr:colOff>133350</xdr:colOff>
          <xdr:row>17</xdr:row>
          <xdr:rowOff>38100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12700</xdr:colOff>
          <xdr:row>15</xdr:row>
          <xdr:rowOff>209550</xdr:rowOff>
        </xdr:from>
        <xdr:to>
          <xdr:col>17</xdr:col>
          <xdr:colOff>133350</xdr:colOff>
          <xdr:row>17</xdr:row>
          <xdr:rowOff>50800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12700</xdr:colOff>
          <xdr:row>15</xdr:row>
          <xdr:rowOff>209550</xdr:rowOff>
        </xdr:from>
        <xdr:to>
          <xdr:col>25</xdr:col>
          <xdr:colOff>133350</xdr:colOff>
          <xdr:row>17</xdr:row>
          <xdr:rowOff>50800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12700</xdr:colOff>
          <xdr:row>16</xdr:row>
          <xdr:rowOff>203200</xdr:rowOff>
        </xdr:from>
        <xdr:to>
          <xdr:col>5</xdr:col>
          <xdr:colOff>133350</xdr:colOff>
          <xdr:row>18</xdr:row>
          <xdr:rowOff>38100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12700</xdr:colOff>
          <xdr:row>16</xdr:row>
          <xdr:rowOff>203200</xdr:rowOff>
        </xdr:from>
        <xdr:to>
          <xdr:col>10</xdr:col>
          <xdr:colOff>133350</xdr:colOff>
          <xdr:row>18</xdr:row>
          <xdr:rowOff>38100</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12700</xdr:colOff>
          <xdr:row>16</xdr:row>
          <xdr:rowOff>203200</xdr:rowOff>
        </xdr:from>
        <xdr:to>
          <xdr:col>15</xdr:col>
          <xdr:colOff>133350</xdr:colOff>
          <xdr:row>18</xdr:row>
          <xdr:rowOff>38100</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12700</xdr:colOff>
          <xdr:row>16</xdr:row>
          <xdr:rowOff>203200</xdr:rowOff>
        </xdr:from>
        <xdr:to>
          <xdr:col>20</xdr:col>
          <xdr:colOff>133350</xdr:colOff>
          <xdr:row>18</xdr:row>
          <xdr:rowOff>38100</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107950</xdr:colOff>
          <xdr:row>16</xdr:row>
          <xdr:rowOff>209550</xdr:rowOff>
        </xdr:from>
        <xdr:to>
          <xdr:col>27</xdr:col>
          <xdr:colOff>50800</xdr:colOff>
          <xdr:row>18</xdr:row>
          <xdr:rowOff>50800</xdr:rowOff>
        </xdr:to>
        <xdr:sp macro="" textlink="">
          <xdr:nvSpPr>
            <xdr:cNvPr id="5132" name="Check Box 12" hidden="1">
              <a:extLst>
                <a:ext uri="{63B3BB69-23CF-44E3-9099-C40C66FF867C}">
                  <a14:compatExt spid="_x0000_s5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40</xdr:col>
          <xdr:colOff>12700</xdr:colOff>
          <xdr:row>31</xdr:row>
          <xdr:rowOff>209550</xdr:rowOff>
        </xdr:from>
        <xdr:to>
          <xdr:col>41</xdr:col>
          <xdr:colOff>133350</xdr:colOff>
          <xdr:row>33</xdr:row>
          <xdr:rowOff>50800</xdr:rowOff>
        </xdr:to>
        <xdr:sp macro="" textlink="">
          <xdr:nvSpPr>
            <xdr:cNvPr id="5133" name="Check Box 13" hidden="1">
              <a:extLst>
                <a:ext uri="{63B3BB69-23CF-44E3-9099-C40C66FF867C}">
                  <a14:compatExt spid="_x0000_s5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43</xdr:col>
          <xdr:colOff>12700</xdr:colOff>
          <xdr:row>31</xdr:row>
          <xdr:rowOff>209550</xdr:rowOff>
        </xdr:from>
        <xdr:to>
          <xdr:col>44</xdr:col>
          <xdr:colOff>133350</xdr:colOff>
          <xdr:row>33</xdr:row>
          <xdr:rowOff>50800</xdr:rowOff>
        </xdr:to>
        <xdr:sp macro="" textlink="">
          <xdr:nvSpPr>
            <xdr:cNvPr id="5134" name="Check Box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49</xdr:row>
          <xdr:rowOff>0</xdr:rowOff>
        </xdr:from>
        <xdr:to>
          <xdr:col>1</xdr:col>
          <xdr:colOff>127000</xdr:colOff>
          <xdr:row>50</xdr:row>
          <xdr:rowOff>12700</xdr:rowOff>
        </xdr:to>
        <xdr:sp macro="" textlink="">
          <xdr:nvSpPr>
            <xdr:cNvPr id="5137" name="Check Box 17" hidden="1">
              <a:extLst>
                <a:ext uri="{63B3BB69-23CF-44E3-9099-C40C66FF867C}">
                  <a14:compatExt spid="_x0000_s5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49</xdr:row>
          <xdr:rowOff>0</xdr:rowOff>
        </xdr:from>
        <xdr:to>
          <xdr:col>21</xdr:col>
          <xdr:colOff>127000</xdr:colOff>
          <xdr:row>50</xdr:row>
          <xdr:rowOff>12700</xdr:rowOff>
        </xdr:to>
        <xdr:sp macro="" textlink="">
          <xdr:nvSpPr>
            <xdr:cNvPr id="5138" name="Check Box 18" hidden="1">
              <a:extLst>
                <a:ext uri="{63B3BB69-23CF-44E3-9099-C40C66FF867C}">
                  <a14:compatExt spid="_x0000_s5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49</xdr:row>
          <xdr:rowOff>0</xdr:rowOff>
        </xdr:from>
        <xdr:to>
          <xdr:col>21</xdr:col>
          <xdr:colOff>127000</xdr:colOff>
          <xdr:row>50</xdr:row>
          <xdr:rowOff>12700</xdr:rowOff>
        </xdr:to>
        <xdr:sp macro="" textlink="">
          <xdr:nvSpPr>
            <xdr:cNvPr id="5139" name="Check Box 19" hidden="1">
              <a:extLst>
                <a:ext uri="{63B3BB69-23CF-44E3-9099-C40C66FF867C}">
                  <a14:compatExt spid="_x0000_s5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55</xdr:row>
          <xdr:rowOff>0</xdr:rowOff>
        </xdr:from>
        <xdr:to>
          <xdr:col>14</xdr:col>
          <xdr:colOff>127000</xdr:colOff>
          <xdr:row>56</xdr:row>
          <xdr:rowOff>0</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55</xdr:row>
          <xdr:rowOff>0</xdr:rowOff>
        </xdr:from>
        <xdr:to>
          <xdr:col>21</xdr:col>
          <xdr:colOff>127000</xdr:colOff>
          <xdr:row>56</xdr:row>
          <xdr:rowOff>0</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0</xdr:colOff>
          <xdr:row>55</xdr:row>
          <xdr:rowOff>0</xdr:rowOff>
        </xdr:from>
        <xdr:to>
          <xdr:col>29</xdr:col>
          <xdr:colOff>127000</xdr:colOff>
          <xdr:row>56</xdr:row>
          <xdr:rowOff>0</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34</xdr:col>
          <xdr:colOff>0</xdr:colOff>
          <xdr:row>55</xdr:row>
          <xdr:rowOff>0</xdr:rowOff>
        </xdr:from>
        <xdr:to>
          <xdr:col>35</xdr:col>
          <xdr:colOff>127000</xdr:colOff>
          <xdr:row>56</xdr:row>
          <xdr:rowOff>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88900</xdr:colOff>
          <xdr:row>71</xdr:row>
          <xdr:rowOff>0</xdr:rowOff>
        </xdr:from>
        <xdr:to>
          <xdr:col>4</xdr:col>
          <xdr:colOff>31750</xdr:colOff>
          <xdr:row>72</xdr:row>
          <xdr:rowOff>38100</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31750</xdr:colOff>
          <xdr:row>71</xdr:row>
          <xdr:rowOff>0</xdr:rowOff>
        </xdr:from>
        <xdr:to>
          <xdr:col>8</xdr:col>
          <xdr:colOff>152400</xdr:colOff>
          <xdr:row>72</xdr:row>
          <xdr:rowOff>38100</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32</xdr:col>
          <xdr:colOff>127000</xdr:colOff>
          <xdr:row>70</xdr:row>
          <xdr:rowOff>12700</xdr:rowOff>
        </xdr:from>
        <xdr:to>
          <xdr:col>34</xdr:col>
          <xdr:colOff>69850</xdr:colOff>
          <xdr:row>73</xdr:row>
          <xdr:rowOff>12700</xdr:rowOff>
        </xdr:to>
        <xdr:sp macro="" textlink="">
          <xdr:nvSpPr>
            <xdr:cNvPr id="5156" name="Check Box 36" hidden="1">
              <a:extLst>
                <a:ext uri="{63B3BB69-23CF-44E3-9099-C40C66FF867C}">
                  <a14:compatExt spid="_x0000_s5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71</xdr:row>
          <xdr:rowOff>0</xdr:rowOff>
        </xdr:from>
        <xdr:to>
          <xdr:col>14</xdr:col>
          <xdr:colOff>127000</xdr:colOff>
          <xdr:row>72</xdr:row>
          <xdr:rowOff>38100</xdr:rowOff>
        </xdr:to>
        <xdr:sp macro="" textlink="">
          <xdr:nvSpPr>
            <xdr:cNvPr id="5216" name="Check Box 96" hidden="1">
              <a:extLst>
                <a:ext uri="{63B3BB69-23CF-44E3-9099-C40C66FF867C}">
                  <a14:compatExt spid="_x0000_s5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114</xdr:row>
          <xdr:rowOff>0</xdr:rowOff>
        </xdr:from>
        <xdr:to>
          <xdr:col>15</xdr:col>
          <xdr:colOff>127000</xdr:colOff>
          <xdr:row>115</xdr:row>
          <xdr:rowOff>38100</xdr:rowOff>
        </xdr:to>
        <xdr:sp macro="" textlink="">
          <xdr:nvSpPr>
            <xdr:cNvPr id="5266" name="Check Box 146" hidden="1">
              <a:extLst>
                <a:ext uri="{63B3BB69-23CF-44E3-9099-C40C66FF867C}">
                  <a14:compatExt spid="_x0000_s5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114</xdr:row>
          <xdr:rowOff>0</xdr:rowOff>
        </xdr:from>
        <xdr:to>
          <xdr:col>12</xdr:col>
          <xdr:colOff>127000</xdr:colOff>
          <xdr:row>115</xdr:row>
          <xdr:rowOff>38100</xdr:rowOff>
        </xdr:to>
        <xdr:sp macro="" textlink="">
          <xdr:nvSpPr>
            <xdr:cNvPr id="5267" name="Check Box 147" hidden="1">
              <a:extLst>
                <a:ext uri="{63B3BB69-23CF-44E3-9099-C40C66FF867C}">
                  <a14:compatExt spid="_x0000_s5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3</xdr:row>
          <xdr:rowOff>0</xdr:rowOff>
        </xdr:from>
        <xdr:to>
          <xdr:col>34</xdr:col>
          <xdr:colOff>127000</xdr:colOff>
          <xdr:row>4</xdr:row>
          <xdr:rowOff>38100</xdr:rowOff>
        </xdr:to>
        <xdr:sp macro="" textlink="">
          <xdr:nvSpPr>
            <xdr:cNvPr id="5301" name="Check Box 181" hidden="1">
              <a:extLst>
                <a:ext uri="{63B3BB69-23CF-44E3-9099-C40C66FF867C}">
                  <a14:compatExt spid="_x0000_s5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3</xdr:row>
          <xdr:rowOff>0</xdr:rowOff>
        </xdr:from>
        <xdr:to>
          <xdr:col>43</xdr:col>
          <xdr:colOff>127000</xdr:colOff>
          <xdr:row>4</xdr:row>
          <xdr:rowOff>38100</xdr:rowOff>
        </xdr:to>
        <xdr:sp macro="" textlink="">
          <xdr:nvSpPr>
            <xdr:cNvPr id="5302" name="Check Box 182" hidden="1">
              <a:extLst>
                <a:ext uri="{63B3BB69-23CF-44E3-9099-C40C66FF867C}">
                  <a14:compatExt spid="_x0000_s5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3</xdr:row>
          <xdr:rowOff>0</xdr:rowOff>
        </xdr:from>
        <xdr:to>
          <xdr:col>34</xdr:col>
          <xdr:colOff>127000</xdr:colOff>
          <xdr:row>4</xdr:row>
          <xdr:rowOff>38100</xdr:rowOff>
        </xdr:to>
        <xdr:sp macro="" textlink="">
          <xdr:nvSpPr>
            <xdr:cNvPr id="5303" name="Check Box 183" hidden="1">
              <a:extLst>
                <a:ext uri="{63B3BB69-23CF-44E3-9099-C40C66FF867C}">
                  <a14:compatExt spid="_x0000_s5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3</xdr:row>
          <xdr:rowOff>0</xdr:rowOff>
        </xdr:from>
        <xdr:to>
          <xdr:col>43</xdr:col>
          <xdr:colOff>127000</xdr:colOff>
          <xdr:row>4</xdr:row>
          <xdr:rowOff>38100</xdr:rowOff>
        </xdr:to>
        <xdr:sp macro="" textlink="">
          <xdr:nvSpPr>
            <xdr:cNvPr id="5304" name="Check Box 184" hidden="1">
              <a:extLst>
                <a:ext uri="{63B3BB69-23CF-44E3-9099-C40C66FF867C}">
                  <a14:compatExt spid="_x0000_s5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3</xdr:row>
          <xdr:rowOff>0</xdr:rowOff>
        </xdr:from>
        <xdr:to>
          <xdr:col>43</xdr:col>
          <xdr:colOff>127000</xdr:colOff>
          <xdr:row>4</xdr:row>
          <xdr:rowOff>38100</xdr:rowOff>
        </xdr:to>
        <xdr:sp macro="" textlink="">
          <xdr:nvSpPr>
            <xdr:cNvPr id="5305" name="Check Box 185" hidden="1">
              <a:extLst>
                <a:ext uri="{63B3BB69-23CF-44E3-9099-C40C66FF867C}">
                  <a14:compatExt spid="_x0000_s5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3</xdr:row>
          <xdr:rowOff>0</xdr:rowOff>
        </xdr:from>
        <xdr:to>
          <xdr:col>34</xdr:col>
          <xdr:colOff>127000</xdr:colOff>
          <xdr:row>4</xdr:row>
          <xdr:rowOff>38100</xdr:rowOff>
        </xdr:to>
        <xdr:sp macro="" textlink="">
          <xdr:nvSpPr>
            <xdr:cNvPr id="5306" name="Check Box 186" hidden="1">
              <a:extLst>
                <a:ext uri="{63B3BB69-23CF-44E3-9099-C40C66FF867C}">
                  <a14:compatExt spid="_x0000_s5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3</xdr:row>
          <xdr:rowOff>0</xdr:rowOff>
        </xdr:from>
        <xdr:to>
          <xdr:col>43</xdr:col>
          <xdr:colOff>127000</xdr:colOff>
          <xdr:row>4</xdr:row>
          <xdr:rowOff>38100</xdr:rowOff>
        </xdr:to>
        <xdr:sp macro="" textlink="">
          <xdr:nvSpPr>
            <xdr:cNvPr id="5307" name="Check Box 187" hidden="1">
              <a:extLst>
                <a:ext uri="{63B3BB69-23CF-44E3-9099-C40C66FF867C}">
                  <a14:compatExt spid="_x0000_s5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4</xdr:row>
          <xdr:rowOff>0</xdr:rowOff>
        </xdr:from>
        <xdr:to>
          <xdr:col>34</xdr:col>
          <xdr:colOff>127000</xdr:colOff>
          <xdr:row>5</xdr:row>
          <xdr:rowOff>38100</xdr:rowOff>
        </xdr:to>
        <xdr:sp macro="" textlink="">
          <xdr:nvSpPr>
            <xdr:cNvPr id="5308" name="Check Box 188" hidden="1">
              <a:extLst>
                <a:ext uri="{63B3BB69-23CF-44E3-9099-C40C66FF867C}">
                  <a14:compatExt spid="_x0000_s5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3</xdr:row>
          <xdr:rowOff>0</xdr:rowOff>
        </xdr:from>
        <xdr:to>
          <xdr:col>43</xdr:col>
          <xdr:colOff>127000</xdr:colOff>
          <xdr:row>4</xdr:row>
          <xdr:rowOff>38100</xdr:rowOff>
        </xdr:to>
        <xdr:sp macro="" textlink="">
          <xdr:nvSpPr>
            <xdr:cNvPr id="5309" name="Check Box 189" hidden="1">
              <a:extLst>
                <a:ext uri="{63B3BB69-23CF-44E3-9099-C40C66FF867C}">
                  <a14:compatExt spid="_x0000_s5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4</xdr:row>
          <xdr:rowOff>0</xdr:rowOff>
        </xdr:from>
        <xdr:to>
          <xdr:col>43</xdr:col>
          <xdr:colOff>127000</xdr:colOff>
          <xdr:row>5</xdr:row>
          <xdr:rowOff>38100</xdr:rowOff>
        </xdr:to>
        <xdr:sp macro="" textlink="">
          <xdr:nvSpPr>
            <xdr:cNvPr id="5310" name="Check Box 190" hidden="1">
              <a:extLst>
                <a:ext uri="{63B3BB69-23CF-44E3-9099-C40C66FF867C}">
                  <a14:compatExt spid="_x0000_s5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4</xdr:row>
          <xdr:rowOff>0</xdr:rowOff>
        </xdr:from>
        <xdr:to>
          <xdr:col>34</xdr:col>
          <xdr:colOff>127000</xdr:colOff>
          <xdr:row>5</xdr:row>
          <xdr:rowOff>38100</xdr:rowOff>
        </xdr:to>
        <xdr:sp macro="" textlink="">
          <xdr:nvSpPr>
            <xdr:cNvPr id="5311" name="Check Box 191" hidden="1">
              <a:extLst>
                <a:ext uri="{63B3BB69-23CF-44E3-9099-C40C66FF867C}">
                  <a14:compatExt spid="_x0000_s5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4</xdr:row>
          <xdr:rowOff>0</xdr:rowOff>
        </xdr:from>
        <xdr:to>
          <xdr:col>43</xdr:col>
          <xdr:colOff>127000</xdr:colOff>
          <xdr:row>5</xdr:row>
          <xdr:rowOff>38100</xdr:rowOff>
        </xdr:to>
        <xdr:sp macro="" textlink="">
          <xdr:nvSpPr>
            <xdr:cNvPr id="5312" name="Check Box 192" hidden="1">
              <a:extLst>
                <a:ext uri="{63B3BB69-23CF-44E3-9099-C40C66FF867C}">
                  <a14:compatExt spid="_x0000_s5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4</xdr:row>
          <xdr:rowOff>0</xdr:rowOff>
        </xdr:from>
        <xdr:to>
          <xdr:col>34</xdr:col>
          <xdr:colOff>127000</xdr:colOff>
          <xdr:row>5</xdr:row>
          <xdr:rowOff>38100</xdr:rowOff>
        </xdr:to>
        <xdr:sp macro="" textlink="">
          <xdr:nvSpPr>
            <xdr:cNvPr id="5313" name="Check Box 193" hidden="1">
              <a:extLst>
                <a:ext uri="{63B3BB69-23CF-44E3-9099-C40C66FF867C}">
                  <a14:compatExt spid="_x0000_s5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4</xdr:row>
          <xdr:rowOff>0</xdr:rowOff>
        </xdr:from>
        <xdr:to>
          <xdr:col>43</xdr:col>
          <xdr:colOff>127000</xdr:colOff>
          <xdr:row>5</xdr:row>
          <xdr:rowOff>38100</xdr:rowOff>
        </xdr:to>
        <xdr:sp macro="" textlink="">
          <xdr:nvSpPr>
            <xdr:cNvPr id="5314" name="Check Box 194" hidden="1">
              <a:extLst>
                <a:ext uri="{63B3BB69-23CF-44E3-9099-C40C66FF867C}">
                  <a14:compatExt spid="_x0000_s5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4</xdr:row>
          <xdr:rowOff>0</xdr:rowOff>
        </xdr:from>
        <xdr:to>
          <xdr:col>43</xdr:col>
          <xdr:colOff>127000</xdr:colOff>
          <xdr:row>5</xdr:row>
          <xdr:rowOff>38100</xdr:rowOff>
        </xdr:to>
        <xdr:sp macro="" textlink="">
          <xdr:nvSpPr>
            <xdr:cNvPr id="5315" name="Check Box 195" hidden="1">
              <a:extLst>
                <a:ext uri="{63B3BB69-23CF-44E3-9099-C40C66FF867C}">
                  <a14:compatExt spid="_x0000_s5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4</xdr:row>
          <xdr:rowOff>0</xdr:rowOff>
        </xdr:from>
        <xdr:to>
          <xdr:col>34</xdr:col>
          <xdr:colOff>127000</xdr:colOff>
          <xdr:row>5</xdr:row>
          <xdr:rowOff>38100</xdr:rowOff>
        </xdr:to>
        <xdr:sp macro="" textlink="">
          <xdr:nvSpPr>
            <xdr:cNvPr id="5316" name="Check Box 196" hidden="1">
              <a:extLst>
                <a:ext uri="{63B3BB69-23CF-44E3-9099-C40C66FF867C}">
                  <a14:compatExt spid="_x0000_s5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4</xdr:row>
          <xdr:rowOff>0</xdr:rowOff>
        </xdr:from>
        <xdr:to>
          <xdr:col>43</xdr:col>
          <xdr:colOff>127000</xdr:colOff>
          <xdr:row>5</xdr:row>
          <xdr:rowOff>38100</xdr:rowOff>
        </xdr:to>
        <xdr:sp macro="" textlink="">
          <xdr:nvSpPr>
            <xdr:cNvPr id="5317" name="Check Box 197" hidden="1">
              <a:extLst>
                <a:ext uri="{63B3BB69-23CF-44E3-9099-C40C66FF867C}">
                  <a14:compatExt spid="_x0000_s5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5</xdr:row>
          <xdr:rowOff>0</xdr:rowOff>
        </xdr:from>
        <xdr:to>
          <xdr:col>34</xdr:col>
          <xdr:colOff>127000</xdr:colOff>
          <xdr:row>6</xdr:row>
          <xdr:rowOff>38100</xdr:rowOff>
        </xdr:to>
        <xdr:sp macro="" textlink="">
          <xdr:nvSpPr>
            <xdr:cNvPr id="5318" name="Check Box 198" hidden="1">
              <a:extLst>
                <a:ext uri="{63B3BB69-23CF-44E3-9099-C40C66FF867C}">
                  <a14:compatExt spid="_x0000_s5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4</xdr:row>
          <xdr:rowOff>0</xdr:rowOff>
        </xdr:from>
        <xdr:to>
          <xdr:col>43</xdr:col>
          <xdr:colOff>127000</xdr:colOff>
          <xdr:row>5</xdr:row>
          <xdr:rowOff>38100</xdr:rowOff>
        </xdr:to>
        <xdr:sp macro="" textlink="">
          <xdr:nvSpPr>
            <xdr:cNvPr id="5319" name="Check Box 199" hidden="1">
              <a:extLst>
                <a:ext uri="{63B3BB69-23CF-44E3-9099-C40C66FF867C}">
                  <a14:compatExt spid="_x0000_s5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5</xdr:row>
          <xdr:rowOff>0</xdr:rowOff>
        </xdr:from>
        <xdr:to>
          <xdr:col>43</xdr:col>
          <xdr:colOff>127000</xdr:colOff>
          <xdr:row>6</xdr:row>
          <xdr:rowOff>38100</xdr:rowOff>
        </xdr:to>
        <xdr:sp macro="" textlink="">
          <xdr:nvSpPr>
            <xdr:cNvPr id="5320" name="Check Box 200" hidden="1">
              <a:extLst>
                <a:ext uri="{63B3BB69-23CF-44E3-9099-C40C66FF867C}">
                  <a14:compatExt spid="_x0000_s5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50</xdr:row>
          <xdr:rowOff>0</xdr:rowOff>
        </xdr:from>
        <xdr:to>
          <xdr:col>21</xdr:col>
          <xdr:colOff>127000</xdr:colOff>
          <xdr:row>51</xdr:row>
          <xdr:rowOff>12700</xdr:rowOff>
        </xdr:to>
        <xdr:sp macro="" textlink="">
          <xdr:nvSpPr>
            <xdr:cNvPr id="5337" name="Check Box 217" hidden="1">
              <a:extLst>
                <a:ext uri="{63B3BB69-23CF-44E3-9099-C40C66FF867C}">
                  <a14:compatExt spid="_x0000_s5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50</xdr:row>
          <xdr:rowOff>0</xdr:rowOff>
        </xdr:from>
        <xdr:to>
          <xdr:col>21</xdr:col>
          <xdr:colOff>127000</xdr:colOff>
          <xdr:row>51</xdr:row>
          <xdr:rowOff>12700</xdr:rowOff>
        </xdr:to>
        <xdr:sp macro="" textlink="">
          <xdr:nvSpPr>
            <xdr:cNvPr id="5338" name="Check Box 218" hidden="1">
              <a:extLst>
                <a:ext uri="{63B3BB69-23CF-44E3-9099-C40C66FF867C}">
                  <a14:compatExt spid="_x0000_s5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171450</xdr:colOff>
          <xdr:row>70</xdr:row>
          <xdr:rowOff>12700</xdr:rowOff>
        </xdr:from>
        <xdr:to>
          <xdr:col>30</xdr:col>
          <xdr:colOff>114300</xdr:colOff>
          <xdr:row>73</xdr:row>
          <xdr:rowOff>12700</xdr:rowOff>
        </xdr:to>
        <xdr:sp macro="" textlink="">
          <xdr:nvSpPr>
            <xdr:cNvPr id="5346" name="Check Box 226" hidden="1">
              <a:extLst>
                <a:ext uri="{63B3BB69-23CF-44E3-9099-C40C66FF867C}">
                  <a14:compatExt spid="_x0000_s5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72</xdr:row>
          <xdr:rowOff>0</xdr:rowOff>
        </xdr:from>
        <xdr:to>
          <xdr:col>18</xdr:col>
          <xdr:colOff>127000</xdr:colOff>
          <xdr:row>73</xdr:row>
          <xdr:rowOff>0</xdr:rowOff>
        </xdr:to>
        <xdr:sp macro="" textlink="">
          <xdr:nvSpPr>
            <xdr:cNvPr id="5348" name="Check Box 228" hidden="1">
              <a:extLst>
                <a:ext uri="{63B3BB69-23CF-44E3-9099-C40C66FF867C}">
                  <a14:compatExt spid="_x0000_s5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0</xdr:colOff>
          <xdr:row>72</xdr:row>
          <xdr:rowOff>0</xdr:rowOff>
        </xdr:from>
        <xdr:to>
          <xdr:col>21</xdr:col>
          <xdr:colOff>127000</xdr:colOff>
          <xdr:row>73</xdr:row>
          <xdr:rowOff>0</xdr:rowOff>
        </xdr:to>
        <xdr:sp macro="" textlink="">
          <xdr:nvSpPr>
            <xdr:cNvPr id="5349" name="Check Box 229" hidden="1">
              <a:extLst>
                <a:ext uri="{63B3BB69-23CF-44E3-9099-C40C66FF867C}">
                  <a14:compatExt spid="_x0000_s5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113</xdr:row>
          <xdr:rowOff>0</xdr:rowOff>
        </xdr:from>
        <xdr:to>
          <xdr:col>27</xdr:col>
          <xdr:colOff>127000</xdr:colOff>
          <xdr:row>114</xdr:row>
          <xdr:rowOff>38100</xdr:rowOff>
        </xdr:to>
        <xdr:sp macro="" textlink="">
          <xdr:nvSpPr>
            <xdr:cNvPr id="5350" name="Check Box 230" hidden="1">
              <a:extLst>
                <a:ext uri="{63B3BB69-23CF-44E3-9099-C40C66FF867C}">
                  <a14:compatExt spid="_x0000_s5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113</xdr:row>
          <xdr:rowOff>0</xdr:rowOff>
        </xdr:from>
        <xdr:to>
          <xdr:col>24</xdr:col>
          <xdr:colOff>127000</xdr:colOff>
          <xdr:row>114</xdr:row>
          <xdr:rowOff>38100</xdr:rowOff>
        </xdr:to>
        <xdr:sp macro="" textlink="">
          <xdr:nvSpPr>
            <xdr:cNvPr id="5351" name="Check Box 231" hidden="1">
              <a:extLst>
                <a:ext uri="{63B3BB69-23CF-44E3-9099-C40C66FF867C}">
                  <a14:compatExt spid="_x0000_s5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ssanet.cr/Portals/3/PDF/PolizasCGenerales/11.1%20polizas-cgenerales-registro%20G06-44-A05-166.pdf" TargetMode="External"/><Relationship Id="rId1" Type="http://schemas.openxmlformats.org/officeDocument/2006/relationships/hyperlink" Target="http://www.assanet.cr/Portals/3/PDF/PolizasCGenerales/11.%20polizas-cgenerales-registro%20G06-44-A05-165.pdf"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4.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58.xml"/><Relationship Id="rId18" Type="http://schemas.openxmlformats.org/officeDocument/2006/relationships/ctrlProp" Target="../ctrlProps/ctrlProp163.xml"/><Relationship Id="rId26" Type="http://schemas.openxmlformats.org/officeDocument/2006/relationships/ctrlProp" Target="../ctrlProps/ctrlProp171.xml"/><Relationship Id="rId39" Type="http://schemas.openxmlformats.org/officeDocument/2006/relationships/ctrlProp" Target="../ctrlProps/ctrlProp184.xml"/><Relationship Id="rId21" Type="http://schemas.openxmlformats.org/officeDocument/2006/relationships/ctrlProp" Target="../ctrlProps/ctrlProp166.xml"/><Relationship Id="rId34" Type="http://schemas.openxmlformats.org/officeDocument/2006/relationships/ctrlProp" Target="../ctrlProps/ctrlProp179.xml"/><Relationship Id="rId42" Type="http://schemas.openxmlformats.org/officeDocument/2006/relationships/ctrlProp" Target="../ctrlProps/ctrlProp187.xml"/><Relationship Id="rId47" Type="http://schemas.openxmlformats.org/officeDocument/2006/relationships/ctrlProp" Target="../ctrlProps/ctrlProp192.xml"/><Relationship Id="rId50" Type="http://schemas.openxmlformats.org/officeDocument/2006/relationships/ctrlProp" Target="../ctrlProps/ctrlProp195.xml"/><Relationship Id="rId55" Type="http://schemas.openxmlformats.org/officeDocument/2006/relationships/ctrlProp" Target="../ctrlProps/ctrlProp200.xml"/><Relationship Id="rId7" Type="http://schemas.openxmlformats.org/officeDocument/2006/relationships/ctrlProp" Target="../ctrlProps/ctrlProp152.xml"/><Relationship Id="rId2" Type="http://schemas.openxmlformats.org/officeDocument/2006/relationships/drawing" Target="../drawings/drawing5.xml"/><Relationship Id="rId16" Type="http://schemas.openxmlformats.org/officeDocument/2006/relationships/ctrlProp" Target="../ctrlProps/ctrlProp161.xml"/><Relationship Id="rId29" Type="http://schemas.openxmlformats.org/officeDocument/2006/relationships/ctrlProp" Target="../ctrlProps/ctrlProp174.xml"/><Relationship Id="rId11" Type="http://schemas.openxmlformats.org/officeDocument/2006/relationships/ctrlProp" Target="../ctrlProps/ctrlProp156.xml"/><Relationship Id="rId24" Type="http://schemas.openxmlformats.org/officeDocument/2006/relationships/ctrlProp" Target="../ctrlProps/ctrlProp169.xml"/><Relationship Id="rId32" Type="http://schemas.openxmlformats.org/officeDocument/2006/relationships/ctrlProp" Target="../ctrlProps/ctrlProp177.xml"/><Relationship Id="rId37" Type="http://schemas.openxmlformats.org/officeDocument/2006/relationships/ctrlProp" Target="../ctrlProps/ctrlProp182.xml"/><Relationship Id="rId40" Type="http://schemas.openxmlformats.org/officeDocument/2006/relationships/ctrlProp" Target="../ctrlProps/ctrlProp185.xml"/><Relationship Id="rId45" Type="http://schemas.openxmlformats.org/officeDocument/2006/relationships/ctrlProp" Target="../ctrlProps/ctrlProp190.xml"/><Relationship Id="rId53" Type="http://schemas.openxmlformats.org/officeDocument/2006/relationships/ctrlProp" Target="../ctrlProps/ctrlProp198.xml"/><Relationship Id="rId5" Type="http://schemas.openxmlformats.org/officeDocument/2006/relationships/ctrlProp" Target="../ctrlProps/ctrlProp150.xml"/><Relationship Id="rId10" Type="http://schemas.openxmlformats.org/officeDocument/2006/relationships/ctrlProp" Target="../ctrlProps/ctrlProp155.xml"/><Relationship Id="rId19" Type="http://schemas.openxmlformats.org/officeDocument/2006/relationships/ctrlProp" Target="../ctrlProps/ctrlProp164.xml"/><Relationship Id="rId31" Type="http://schemas.openxmlformats.org/officeDocument/2006/relationships/ctrlProp" Target="../ctrlProps/ctrlProp176.xml"/><Relationship Id="rId44" Type="http://schemas.openxmlformats.org/officeDocument/2006/relationships/ctrlProp" Target="../ctrlProps/ctrlProp189.xml"/><Relationship Id="rId52" Type="http://schemas.openxmlformats.org/officeDocument/2006/relationships/ctrlProp" Target="../ctrlProps/ctrlProp197.xml"/><Relationship Id="rId4" Type="http://schemas.openxmlformats.org/officeDocument/2006/relationships/ctrlProp" Target="../ctrlProps/ctrlProp149.xml"/><Relationship Id="rId9" Type="http://schemas.openxmlformats.org/officeDocument/2006/relationships/ctrlProp" Target="../ctrlProps/ctrlProp154.xml"/><Relationship Id="rId14" Type="http://schemas.openxmlformats.org/officeDocument/2006/relationships/ctrlProp" Target="../ctrlProps/ctrlProp159.xml"/><Relationship Id="rId22" Type="http://schemas.openxmlformats.org/officeDocument/2006/relationships/ctrlProp" Target="../ctrlProps/ctrlProp167.xml"/><Relationship Id="rId27" Type="http://schemas.openxmlformats.org/officeDocument/2006/relationships/ctrlProp" Target="../ctrlProps/ctrlProp172.xml"/><Relationship Id="rId30" Type="http://schemas.openxmlformats.org/officeDocument/2006/relationships/ctrlProp" Target="../ctrlProps/ctrlProp175.xml"/><Relationship Id="rId35" Type="http://schemas.openxmlformats.org/officeDocument/2006/relationships/ctrlProp" Target="../ctrlProps/ctrlProp180.xml"/><Relationship Id="rId43" Type="http://schemas.openxmlformats.org/officeDocument/2006/relationships/ctrlProp" Target="../ctrlProps/ctrlProp188.xml"/><Relationship Id="rId48" Type="http://schemas.openxmlformats.org/officeDocument/2006/relationships/ctrlProp" Target="../ctrlProps/ctrlProp193.xml"/><Relationship Id="rId8" Type="http://schemas.openxmlformats.org/officeDocument/2006/relationships/ctrlProp" Target="../ctrlProps/ctrlProp153.xml"/><Relationship Id="rId51" Type="http://schemas.openxmlformats.org/officeDocument/2006/relationships/ctrlProp" Target="../ctrlProps/ctrlProp196.xml"/><Relationship Id="rId3" Type="http://schemas.openxmlformats.org/officeDocument/2006/relationships/vmlDrawing" Target="../drawings/vmlDrawing2.vml"/><Relationship Id="rId12" Type="http://schemas.openxmlformats.org/officeDocument/2006/relationships/ctrlProp" Target="../ctrlProps/ctrlProp157.xml"/><Relationship Id="rId17" Type="http://schemas.openxmlformats.org/officeDocument/2006/relationships/ctrlProp" Target="../ctrlProps/ctrlProp162.xml"/><Relationship Id="rId25" Type="http://schemas.openxmlformats.org/officeDocument/2006/relationships/ctrlProp" Target="../ctrlProps/ctrlProp170.xml"/><Relationship Id="rId33" Type="http://schemas.openxmlformats.org/officeDocument/2006/relationships/ctrlProp" Target="../ctrlProps/ctrlProp178.xml"/><Relationship Id="rId38" Type="http://schemas.openxmlformats.org/officeDocument/2006/relationships/ctrlProp" Target="../ctrlProps/ctrlProp183.xml"/><Relationship Id="rId46" Type="http://schemas.openxmlformats.org/officeDocument/2006/relationships/ctrlProp" Target="../ctrlProps/ctrlProp191.xml"/><Relationship Id="rId20" Type="http://schemas.openxmlformats.org/officeDocument/2006/relationships/ctrlProp" Target="../ctrlProps/ctrlProp165.xml"/><Relationship Id="rId41" Type="http://schemas.openxmlformats.org/officeDocument/2006/relationships/ctrlProp" Target="../ctrlProps/ctrlProp186.xml"/><Relationship Id="rId54" Type="http://schemas.openxmlformats.org/officeDocument/2006/relationships/ctrlProp" Target="../ctrlProps/ctrlProp199.xml"/><Relationship Id="rId1" Type="http://schemas.openxmlformats.org/officeDocument/2006/relationships/printerSettings" Target="../printerSettings/printerSettings6.bin"/><Relationship Id="rId6" Type="http://schemas.openxmlformats.org/officeDocument/2006/relationships/ctrlProp" Target="../ctrlProps/ctrlProp151.xml"/><Relationship Id="rId15" Type="http://schemas.openxmlformats.org/officeDocument/2006/relationships/ctrlProp" Target="../ctrlProps/ctrlProp160.xml"/><Relationship Id="rId23" Type="http://schemas.openxmlformats.org/officeDocument/2006/relationships/ctrlProp" Target="../ctrlProps/ctrlProp168.xml"/><Relationship Id="rId28" Type="http://schemas.openxmlformats.org/officeDocument/2006/relationships/ctrlProp" Target="../ctrlProps/ctrlProp173.xml"/><Relationship Id="rId36" Type="http://schemas.openxmlformats.org/officeDocument/2006/relationships/ctrlProp" Target="../ctrlProps/ctrlProp181.xml"/><Relationship Id="rId49" Type="http://schemas.openxmlformats.org/officeDocument/2006/relationships/ctrlProp" Target="../ctrlProps/ctrlProp19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4:F44"/>
  <sheetViews>
    <sheetView view="pageBreakPreview" zoomScaleSheetLayoutView="100" workbookViewId="0">
      <selection activeCell="B25" sqref="B25"/>
    </sheetView>
  </sheetViews>
  <sheetFormatPr baseColWidth="10" defaultColWidth="11.453125" defaultRowHeight="13"/>
  <cols>
    <col min="1" max="1" width="3.453125" style="30" bestFit="1" customWidth="1"/>
    <col min="2" max="2" width="88.54296875" style="22" customWidth="1"/>
    <col min="3" max="3" width="11.54296875" style="22" bestFit="1" customWidth="1"/>
    <col min="4" max="4" width="11.453125" style="22"/>
    <col min="5" max="5" width="14.81640625" style="22" bestFit="1" customWidth="1"/>
    <col min="6" max="6" width="15" style="22" bestFit="1" customWidth="1"/>
    <col min="7" max="16384" width="11.453125" style="22"/>
  </cols>
  <sheetData>
    <row r="4" spans="1:3" ht="13.5" thickBot="1"/>
    <row r="5" spans="1:3" ht="16" thickBot="1">
      <c r="B5" s="137" t="s">
        <v>481</v>
      </c>
    </row>
    <row r="6" spans="1:3" ht="14">
      <c r="B6" s="104"/>
    </row>
    <row r="7" spans="1:3" ht="14">
      <c r="A7" s="30" t="s">
        <v>493</v>
      </c>
      <c r="B7" s="110" t="s">
        <v>486</v>
      </c>
    </row>
    <row r="8" spans="1:3">
      <c r="B8" s="30"/>
    </row>
    <row r="9" spans="1:3">
      <c r="B9" s="30" t="s">
        <v>487</v>
      </c>
    </row>
    <row r="10" spans="1:3">
      <c r="B10" s="30"/>
    </row>
    <row r="11" spans="1:3" s="109" customFormat="1" ht="25" customHeight="1">
      <c r="A11" s="108">
        <v>1</v>
      </c>
      <c r="B11" s="419" t="s">
        <v>488</v>
      </c>
      <c r="C11" s="419"/>
    </row>
    <row r="12" spans="1:3" s="109" customFormat="1" ht="41.25" customHeight="1">
      <c r="A12" s="108">
        <f>+A11+1</f>
        <v>2</v>
      </c>
      <c r="B12" s="420" t="s">
        <v>489</v>
      </c>
      <c r="C12" s="421"/>
    </row>
    <row r="13" spans="1:3" s="109" customFormat="1" ht="25" customHeight="1">
      <c r="A13" s="108">
        <f t="shared" ref="A13:A22" si="0">+A12+1</f>
        <v>3</v>
      </c>
      <c r="B13" s="419" t="s">
        <v>490</v>
      </c>
      <c r="C13" s="419"/>
    </row>
    <row r="14" spans="1:3" s="109" customFormat="1" ht="25" customHeight="1">
      <c r="A14" s="108">
        <f t="shared" si="0"/>
        <v>4</v>
      </c>
      <c r="B14" s="419" t="s">
        <v>482</v>
      </c>
      <c r="C14" s="419"/>
    </row>
    <row r="15" spans="1:3" s="109" customFormat="1" ht="25" customHeight="1">
      <c r="A15" s="108">
        <f t="shared" si="0"/>
        <v>5</v>
      </c>
      <c r="B15" s="419" t="s">
        <v>491</v>
      </c>
      <c r="C15" s="419"/>
    </row>
    <row r="16" spans="1:3" s="109" customFormat="1" ht="25" customHeight="1">
      <c r="A16" s="108">
        <f t="shared" si="0"/>
        <v>6</v>
      </c>
      <c r="B16" s="419" t="s">
        <v>492</v>
      </c>
      <c r="C16" s="419"/>
    </row>
    <row r="17" spans="1:6" s="109" customFormat="1" ht="25" customHeight="1">
      <c r="A17" s="108">
        <f t="shared" si="0"/>
        <v>7</v>
      </c>
      <c r="B17" s="419" t="s">
        <v>838</v>
      </c>
      <c r="C17" s="419"/>
    </row>
    <row r="18" spans="1:6" s="109" customFormat="1" ht="25" customHeight="1">
      <c r="A18" s="108">
        <f t="shared" si="0"/>
        <v>8</v>
      </c>
      <c r="B18" s="419" t="s">
        <v>839</v>
      </c>
      <c r="C18" s="419"/>
    </row>
    <row r="19" spans="1:6" s="109" customFormat="1" ht="25" customHeight="1">
      <c r="A19" s="108">
        <f t="shared" si="0"/>
        <v>9</v>
      </c>
      <c r="B19" s="419" t="s">
        <v>776</v>
      </c>
      <c r="C19" s="419"/>
    </row>
    <row r="20" spans="1:6" s="109" customFormat="1" ht="25" customHeight="1">
      <c r="A20" s="108">
        <v>10</v>
      </c>
      <c r="B20" s="420" t="s">
        <v>840</v>
      </c>
      <c r="C20" s="421"/>
    </row>
    <row r="21" spans="1:6" s="109" customFormat="1" ht="25" customHeight="1">
      <c r="A21" s="108">
        <v>11</v>
      </c>
      <c r="B21" s="420" t="s">
        <v>495</v>
      </c>
      <c r="C21" s="421"/>
    </row>
    <row r="22" spans="1:6" s="109" customFormat="1" ht="25" customHeight="1">
      <c r="A22" s="108">
        <f t="shared" si="0"/>
        <v>12</v>
      </c>
      <c r="B22" s="419" t="s">
        <v>483</v>
      </c>
      <c r="C22" s="419"/>
    </row>
    <row r="25" spans="1:6" ht="14">
      <c r="A25" s="30" t="s">
        <v>494</v>
      </c>
      <c r="B25" s="110" t="s">
        <v>484</v>
      </c>
    </row>
    <row r="26" spans="1:6" ht="16.5" hidden="1" customHeight="1">
      <c r="B26" s="104"/>
    </row>
    <row r="27" spans="1:6" ht="16.5" hidden="1" customHeight="1" thickBot="1">
      <c r="B27" s="104" t="s">
        <v>496</v>
      </c>
    </row>
    <row r="28" spans="1:6" ht="16.5" hidden="1" customHeight="1" thickBot="1">
      <c r="B28" s="189" t="s">
        <v>497</v>
      </c>
      <c r="C28" s="188" t="s">
        <v>498</v>
      </c>
    </row>
    <row r="29" spans="1:6" ht="16.5" hidden="1" customHeight="1">
      <c r="B29" s="415" t="s">
        <v>42</v>
      </c>
      <c r="C29" s="416"/>
    </row>
    <row r="30" spans="1:6" hidden="1">
      <c r="B30" s="186" t="s">
        <v>774</v>
      </c>
      <c r="C30" s="187">
        <v>1.9E-3</v>
      </c>
      <c r="E30" s="105"/>
    </row>
    <row r="31" spans="1:6" ht="13.5" hidden="1" thickBot="1">
      <c r="B31" s="106" t="s">
        <v>518</v>
      </c>
      <c r="C31" s="107">
        <v>1.8E-3</v>
      </c>
    </row>
    <row r="32" spans="1:6" ht="14" hidden="1">
      <c r="B32" s="417" t="s">
        <v>43</v>
      </c>
      <c r="C32" s="418"/>
      <c r="E32" s="185"/>
      <c r="F32" s="105"/>
    </row>
    <row r="33" spans="2:6" hidden="1">
      <c r="B33" s="186" t="s">
        <v>775</v>
      </c>
      <c r="C33" s="187">
        <v>1.9E-3</v>
      </c>
    </row>
    <row r="34" spans="2:6" ht="13.5" hidden="1" thickBot="1">
      <c r="B34" s="106" t="s">
        <v>517</v>
      </c>
      <c r="C34" s="107">
        <v>1.8E-3</v>
      </c>
      <c r="E34" s="105"/>
      <c r="F34" s="105"/>
    </row>
    <row r="36" spans="2:6" ht="14.5" thickBot="1">
      <c r="B36" s="111" t="s">
        <v>485</v>
      </c>
    </row>
    <row r="37" spans="2:6" ht="13.5" thickBot="1">
      <c r="B37" s="113" t="s">
        <v>501</v>
      </c>
    </row>
    <row r="38" spans="2:6" ht="21.75" customHeight="1">
      <c r="B38" s="114" t="s">
        <v>508</v>
      </c>
    </row>
    <row r="39" spans="2:6" ht="20.25" customHeight="1">
      <c r="B39" s="115" t="s">
        <v>502</v>
      </c>
    </row>
    <row r="40" spans="2:6" ht="18.75" customHeight="1">
      <c r="B40" s="114" t="s">
        <v>503</v>
      </c>
    </row>
    <row r="41" spans="2:6" ht="32.25" customHeight="1">
      <c r="B41" s="114" t="s">
        <v>507</v>
      </c>
    </row>
    <row r="42" spans="2:6" ht="37.5">
      <c r="B42" s="114" t="s">
        <v>504</v>
      </c>
    </row>
    <row r="43" spans="2:6" ht="24" customHeight="1">
      <c r="B43" s="114" t="s">
        <v>505</v>
      </c>
    </row>
    <row r="44" spans="2:6" ht="38" thickBot="1">
      <c r="B44" s="116" t="s">
        <v>506</v>
      </c>
    </row>
  </sheetData>
  <sheetProtection password="CAF3" sheet="1" objects="1" scenarios="1"/>
  <mergeCells count="14">
    <mergeCell ref="B29:C29"/>
    <mergeCell ref="B32:C32"/>
    <mergeCell ref="B16:C16"/>
    <mergeCell ref="B11:C11"/>
    <mergeCell ref="B12:C12"/>
    <mergeCell ref="B13:C13"/>
    <mergeCell ref="B14:C14"/>
    <mergeCell ref="B15:C15"/>
    <mergeCell ref="B17:C17"/>
    <mergeCell ref="B18:C18"/>
    <mergeCell ref="B19:C19"/>
    <mergeCell ref="B22:C22"/>
    <mergeCell ref="B21:C21"/>
    <mergeCell ref="B20:C20"/>
  </mergeCells>
  <pageMargins left="0.7" right="0.7" top="0.75" bottom="0.75" header="0.3" footer="0.3"/>
  <pageSetup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00B0F0"/>
  </sheetPr>
  <dimension ref="A1:AM601"/>
  <sheetViews>
    <sheetView tabSelected="1" view="pageBreakPreview" zoomScale="90" zoomScaleSheetLayoutView="90" workbookViewId="0">
      <selection activeCell="D25" sqref="D25"/>
    </sheetView>
  </sheetViews>
  <sheetFormatPr baseColWidth="10" defaultColWidth="0" defaultRowHeight="15" zeroHeight="1"/>
  <cols>
    <col min="1" max="1" width="2" style="173" bestFit="1" customWidth="1"/>
    <col min="2" max="2" width="56.81640625" style="21" customWidth="1"/>
    <col min="3" max="3" width="3" style="21" customWidth="1"/>
    <col min="4" max="4" width="36.453125" style="21" customWidth="1"/>
    <col min="5" max="5" width="22" style="21" bestFit="1" customWidth="1"/>
    <col min="6" max="6" width="30.7265625" style="21" customWidth="1"/>
    <col min="7" max="7" width="19.81640625" style="21" customWidth="1"/>
    <col min="8" max="10" width="11.453125" style="18" hidden="1" customWidth="1"/>
    <col min="11" max="11" width="22.54296875" style="18" hidden="1" customWidth="1"/>
    <col min="12" max="12" width="21.453125" style="18" hidden="1" customWidth="1"/>
    <col min="13" max="13" width="17" style="18" hidden="1" customWidth="1"/>
    <col min="14" max="38" width="11.453125" style="18" hidden="1" customWidth="1"/>
    <col min="39" max="39" width="11.81640625" style="18" hidden="1" customWidth="1"/>
    <col min="40" max="16384" width="11.453125" style="18" hidden="1"/>
  </cols>
  <sheetData>
    <row r="1" spans="1:16">
      <c r="A1" s="150"/>
      <c r="B1" s="150"/>
      <c r="C1" s="150"/>
      <c r="D1" s="150"/>
      <c r="E1" s="150"/>
      <c r="F1" s="150"/>
      <c r="G1" s="150"/>
      <c r="H1" s="17"/>
      <c r="I1" s="17"/>
      <c r="J1" s="17"/>
      <c r="K1" s="17"/>
      <c r="L1" s="17"/>
      <c r="M1" s="17"/>
      <c r="N1" s="17"/>
      <c r="O1" s="17"/>
      <c r="P1" s="17"/>
    </row>
    <row r="2" spans="1:16">
      <c r="A2" s="150"/>
      <c r="B2" s="151" t="s">
        <v>5</v>
      </c>
      <c r="C2" s="151"/>
      <c r="D2" s="150"/>
      <c r="E2" s="150"/>
      <c r="F2" s="150"/>
      <c r="G2" s="150"/>
      <c r="H2" s="17"/>
      <c r="I2" s="17"/>
      <c r="J2" s="17"/>
      <c r="K2" s="17"/>
      <c r="L2" s="17"/>
      <c r="M2" s="17"/>
      <c r="N2" s="17"/>
      <c r="O2" s="17"/>
      <c r="P2" s="17"/>
    </row>
    <row r="3" spans="1:16">
      <c r="A3" s="150"/>
      <c r="B3" s="150"/>
      <c r="C3" s="150"/>
      <c r="D3" s="150"/>
      <c r="E3" s="150"/>
      <c r="F3" s="150"/>
      <c r="G3" s="150"/>
      <c r="H3" s="17"/>
      <c r="I3" s="17"/>
      <c r="J3" s="17"/>
      <c r="K3" s="17"/>
      <c r="L3" s="17"/>
      <c r="M3" s="17"/>
      <c r="N3" s="17"/>
      <c r="O3" s="17"/>
      <c r="P3" s="17"/>
    </row>
    <row r="4" spans="1:16" ht="15.5" thickBot="1">
      <c r="A4" s="150"/>
      <c r="B4" s="150"/>
      <c r="C4" s="150"/>
      <c r="D4" s="150"/>
      <c r="E4" s="150"/>
      <c r="F4" s="150"/>
      <c r="G4" s="150"/>
      <c r="H4" s="17"/>
      <c r="I4" s="17"/>
      <c r="J4" s="17"/>
      <c r="K4" s="17"/>
      <c r="L4" s="17"/>
      <c r="M4" s="17"/>
      <c r="N4" s="17"/>
      <c r="O4" s="17"/>
      <c r="P4" s="17"/>
    </row>
    <row r="5" spans="1:16">
      <c r="A5" s="150"/>
      <c r="B5" s="316"/>
      <c r="C5" s="317"/>
      <c r="D5" s="318"/>
      <c r="E5" s="317"/>
      <c r="F5" s="318"/>
      <c r="G5" s="319"/>
      <c r="H5" s="17"/>
      <c r="I5" s="17"/>
      <c r="J5" s="17"/>
      <c r="K5" s="17"/>
      <c r="L5" s="17"/>
      <c r="M5" s="17"/>
      <c r="N5" s="17"/>
      <c r="O5" s="17"/>
      <c r="P5" s="17"/>
    </row>
    <row r="6" spans="1:16" ht="22">
      <c r="A6" s="150"/>
      <c r="B6" s="430" t="s">
        <v>29</v>
      </c>
      <c r="C6" s="431"/>
      <c r="D6" s="431"/>
      <c r="E6" s="431"/>
      <c r="F6" s="431"/>
      <c r="G6" s="432"/>
      <c r="H6" s="17"/>
      <c r="I6" s="17"/>
      <c r="J6" s="17"/>
      <c r="K6" s="17"/>
      <c r="L6" s="17"/>
      <c r="M6" s="17"/>
      <c r="N6" s="17"/>
      <c r="O6" s="17"/>
      <c r="P6" s="17"/>
    </row>
    <row r="7" spans="1:16" ht="15.5" thickBot="1">
      <c r="A7" s="150"/>
      <c r="B7" s="320"/>
      <c r="C7" s="206"/>
      <c r="D7" s="206"/>
      <c r="E7" s="206"/>
      <c r="F7" s="206"/>
      <c r="G7" s="321"/>
      <c r="H7" s="17"/>
      <c r="I7" s="17"/>
      <c r="J7" s="17"/>
      <c r="K7" s="17"/>
      <c r="L7" s="17"/>
      <c r="M7" s="17"/>
      <c r="N7" s="17"/>
      <c r="O7" s="17"/>
      <c r="P7" s="17"/>
    </row>
    <row r="8" spans="1:16" ht="15.5" thickBot="1">
      <c r="A8" s="150"/>
      <c r="B8" s="322"/>
      <c r="C8" s="424" t="s">
        <v>36</v>
      </c>
      <c r="D8" s="425"/>
      <c r="E8" s="425"/>
      <c r="F8" s="426"/>
      <c r="G8" s="323"/>
      <c r="H8" s="17"/>
      <c r="I8" s="17"/>
      <c r="J8" s="17"/>
      <c r="K8" s="17"/>
      <c r="L8" s="17"/>
      <c r="M8" s="17"/>
      <c r="N8" s="17"/>
      <c r="O8" s="17"/>
      <c r="P8" s="17"/>
    </row>
    <row r="9" spans="1:16">
      <c r="A9" s="150"/>
      <c r="B9" s="324"/>
      <c r="C9" s="154"/>
      <c r="D9" s="154"/>
      <c r="E9" s="154"/>
      <c r="F9" s="154"/>
      <c r="G9" s="325"/>
      <c r="H9" s="17"/>
      <c r="I9" s="17"/>
      <c r="J9" s="17"/>
      <c r="K9" s="17"/>
      <c r="L9" s="17"/>
      <c r="M9" s="17"/>
      <c r="N9" s="17"/>
      <c r="O9" s="17"/>
      <c r="P9" s="17"/>
    </row>
    <row r="10" spans="1:16" ht="15.5" thickBot="1">
      <c r="A10" s="150"/>
      <c r="B10" s="326" t="s">
        <v>7</v>
      </c>
      <c r="C10" s="443" t="s">
        <v>22</v>
      </c>
      <c r="D10" s="444"/>
      <c r="E10" s="155" t="s">
        <v>0</v>
      </c>
      <c r="F10" s="156">
        <f ca="1">NOW()</f>
        <v>44582.369061574071</v>
      </c>
      <c r="G10" s="325"/>
      <c r="H10" s="17"/>
      <c r="I10" s="17"/>
      <c r="J10" s="17"/>
      <c r="K10" s="17"/>
      <c r="L10" s="17"/>
      <c r="M10" s="17"/>
      <c r="N10" s="17"/>
      <c r="O10" s="17"/>
      <c r="P10" s="17"/>
    </row>
    <row r="11" spans="1:16" ht="18" thickBot="1">
      <c r="A11" s="150"/>
      <c r="B11" s="327" t="s">
        <v>6</v>
      </c>
      <c r="C11" s="445"/>
      <c r="D11" s="446"/>
      <c r="E11" s="446"/>
      <c r="F11" s="447"/>
      <c r="G11" s="328"/>
      <c r="H11" s="17"/>
      <c r="I11" s="17"/>
      <c r="J11" s="17"/>
      <c r="K11" s="17"/>
      <c r="L11" s="17"/>
      <c r="M11" s="17"/>
      <c r="N11" s="17"/>
      <c r="O11" s="17"/>
      <c r="P11" s="17"/>
    </row>
    <row r="12" spans="1:16" ht="18" thickBot="1">
      <c r="A12" s="150"/>
      <c r="B12" s="327" t="s">
        <v>17</v>
      </c>
      <c r="C12" s="448" t="s">
        <v>887</v>
      </c>
      <c r="D12" s="446"/>
      <c r="E12" s="446"/>
      <c r="F12" s="447"/>
      <c r="G12" s="328"/>
      <c r="H12" s="17"/>
      <c r="I12" s="17"/>
      <c r="J12" s="17"/>
      <c r="K12" s="17"/>
      <c r="L12" s="17"/>
      <c r="M12" s="17"/>
      <c r="N12" s="17"/>
      <c r="O12" s="17"/>
      <c r="P12" s="17"/>
    </row>
    <row r="13" spans="1:16" ht="18" thickBot="1">
      <c r="A13" s="150"/>
      <c r="B13" s="329" t="s">
        <v>16</v>
      </c>
      <c r="C13" s="422" t="s">
        <v>887</v>
      </c>
      <c r="D13" s="423"/>
      <c r="E13" s="411" t="s">
        <v>887</v>
      </c>
      <c r="F13" s="411" t="s">
        <v>887</v>
      </c>
      <c r="G13" s="328"/>
      <c r="H13" s="17"/>
      <c r="I13" s="17"/>
      <c r="J13" s="17"/>
      <c r="K13" s="17"/>
      <c r="L13" s="17"/>
      <c r="M13" s="17"/>
      <c r="N13" s="17"/>
      <c r="O13" s="17"/>
      <c r="P13" s="17"/>
    </row>
    <row r="14" spans="1:16" ht="15.75" customHeight="1" thickBot="1">
      <c r="A14" s="150"/>
      <c r="B14" s="330"/>
      <c r="C14" s="160"/>
      <c r="D14" s="158"/>
      <c r="E14" s="161"/>
      <c r="F14" s="158"/>
      <c r="G14" s="331"/>
      <c r="H14" s="17"/>
      <c r="I14" s="17"/>
      <c r="J14" s="17"/>
      <c r="K14" s="17"/>
      <c r="L14" s="17"/>
      <c r="M14" s="17"/>
      <c r="N14" s="17"/>
      <c r="O14" s="17"/>
      <c r="P14" s="17"/>
    </row>
    <row r="15" spans="1:16" ht="15.5" thickBot="1">
      <c r="A15" s="150"/>
      <c r="B15" s="332"/>
      <c r="C15" s="450" t="s">
        <v>35</v>
      </c>
      <c r="D15" s="451"/>
      <c r="E15" s="451"/>
      <c r="F15" s="452"/>
      <c r="G15" s="333"/>
      <c r="H15" s="17"/>
      <c r="I15" s="17"/>
      <c r="J15" s="17"/>
      <c r="K15" s="17"/>
      <c r="L15" s="17"/>
      <c r="M15" s="17"/>
      <c r="N15" s="17"/>
      <c r="O15" s="17"/>
      <c r="P15" s="17"/>
    </row>
    <row r="16" spans="1:16" ht="15.5" thickBot="1">
      <c r="A16" s="150"/>
      <c r="B16" s="334"/>
      <c r="C16" s="160"/>
      <c r="D16" s="158"/>
      <c r="E16" s="161"/>
      <c r="F16" s="158"/>
      <c r="G16" s="335"/>
      <c r="H16" s="17"/>
      <c r="I16" s="17"/>
      <c r="J16" s="17"/>
      <c r="K16" s="17"/>
      <c r="L16" s="17"/>
      <c r="M16" s="17"/>
      <c r="N16" s="17"/>
      <c r="O16" s="17"/>
      <c r="P16" s="17"/>
    </row>
    <row r="17" spans="1:16" ht="23.25" customHeight="1" thickBot="1">
      <c r="A17" s="150"/>
      <c r="B17" s="269" t="s">
        <v>27</v>
      </c>
      <c r="C17" s="434"/>
      <c r="D17" s="435"/>
      <c r="E17" s="210" t="s">
        <v>37</v>
      </c>
      <c r="F17" s="208"/>
      <c r="G17" s="335"/>
      <c r="H17" s="17"/>
      <c r="I17" s="17"/>
      <c r="J17" s="17"/>
      <c r="K17" s="17"/>
      <c r="L17" s="17"/>
      <c r="M17" s="17"/>
      <c r="N17" s="17"/>
      <c r="O17" s="17"/>
      <c r="P17" s="17"/>
    </row>
    <row r="18" spans="1:16" ht="26.25" customHeight="1" thickBot="1">
      <c r="A18" s="150"/>
      <c r="B18" s="269" t="s">
        <v>28</v>
      </c>
      <c r="C18" s="434"/>
      <c r="D18" s="435"/>
      <c r="E18" s="210" t="s">
        <v>38</v>
      </c>
      <c r="F18" s="209"/>
      <c r="G18" s="335"/>
      <c r="H18" s="17"/>
      <c r="I18" s="17"/>
      <c r="J18" s="17"/>
      <c r="K18" s="17"/>
      <c r="L18" s="17"/>
      <c r="M18" s="17"/>
      <c r="N18" s="17"/>
      <c r="O18" s="17"/>
      <c r="P18" s="17"/>
    </row>
    <row r="19" spans="1:16" ht="18.75" customHeight="1">
      <c r="A19" s="150"/>
      <c r="B19" s="433" t="s">
        <v>39</v>
      </c>
      <c r="C19" s="437"/>
      <c r="D19" s="438"/>
      <c r="E19" s="439"/>
      <c r="F19" s="440"/>
      <c r="G19" s="335"/>
      <c r="H19" s="17"/>
      <c r="I19" s="17"/>
      <c r="J19" s="17"/>
      <c r="K19" s="17"/>
      <c r="L19" s="17"/>
      <c r="M19" s="17"/>
      <c r="N19" s="17"/>
      <c r="O19" s="17"/>
      <c r="P19" s="17"/>
    </row>
    <row r="20" spans="1:16">
      <c r="A20" s="150"/>
      <c r="B20" s="433"/>
      <c r="C20" s="441"/>
      <c r="D20" s="439"/>
      <c r="E20" s="439"/>
      <c r="F20" s="442"/>
      <c r="G20" s="335"/>
      <c r="H20" s="17"/>
      <c r="I20" s="17"/>
      <c r="J20" s="17"/>
      <c r="K20" s="17"/>
      <c r="L20" s="17"/>
      <c r="M20" s="17"/>
      <c r="N20" s="17"/>
      <c r="O20" s="17"/>
      <c r="P20" s="17"/>
    </row>
    <row r="21" spans="1:16" ht="15" customHeight="1">
      <c r="A21" s="150"/>
      <c r="B21" s="269" t="s">
        <v>479</v>
      </c>
      <c r="C21" s="449" t="s">
        <v>499</v>
      </c>
      <c r="D21" s="449"/>
      <c r="E21" s="449"/>
      <c r="F21" s="449"/>
      <c r="G21" s="335"/>
      <c r="H21" s="17"/>
      <c r="I21" s="17"/>
      <c r="J21" s="17"/>
      <c r="K21" s="17"/>
      <c r="L21" s="17"/>
      <c r="M21" s="17"/>
      <c r="N21" s="17"/>
      <c r="O21" s="17"/>
      <c r="P21" s="17"/>
    </row>
    <row r="22" spans="1:16" ht="15" customHeight="1">
      <c r="A22" s="150"/>
      <c r="B22" s="269" t="s">
        <v>480</v>
      </c>
      <c r="C22" s="449" t="s">
        <v>500</v>
      </c>
      <c r="D22" s="449"/>
      <c r="E22" s="449"/>
      <c r="F22" s="449"/>
      <c r="G22" s="335"/>
      <c r="H22" s="17"/>
      <c r="I22" s="17"/>
      <c r="J22" s="17"/>
      <c r="K22" s="17"/>
      <c r="L22" s="17"/>
      <c r="M22" s="17"/>
      <c r="N22" s="17"/>
      <c r="O22" s="17"/>
      <c r="P22" s="17"/>
    </row>
    <row r="23" spans="1:16" ht="26.25" customHeight="1" thickBot="1">
      <c r="A23" s="150"/>
      <c r="B23" s="269" t="s">
        <v>40</v>
      </c>
      <c r="C23" s="436" t="s">
        <v>42</v>
      </c>
      <c r="D23" s="436"/>
      <c r="E23" s="436"/>
      <c r="F23" s="436"/>
      <c r="G23" s="336"/>
      <c r="H23" s="17"/>
      <c r="I23" s="17"/>
      <c r="J23" s="17"/>
      <c r="K23" s="17"/>
      <c r="L23" s="17"/>
      <c r="M23" s="17"/>
      <c r="N23" s="17"/>
      <c r="O23" s="17"/>
      <c r="P23" s="17"/>
    </row>
    <row r="24" spans="1:16" ht="18" thickBot="1">
      <c r="A24" s="150"/>
      <c r="B24" s="337" t="s">
        <v>30</v>
      </c>
      <c r="C24" s="71" t="str">
        <f>+IF($C$23="COLONES","¢","$")</f>
        <v>$</v>
      </c>
      <c r="D24" s="73">
        <v>0</v>
      </c>
      <c r="E24" s="163" t="s">
        <v>452</v>
      </c>
      <c r="F24" s="162" t="s">
        <v>453</v>
      </c>
      <c r="G24" s="335"/>
      <c r="H24" s="17"/>
      <c r="I24" s="17"/>
      <c r="J24" s="17"/>
      <c r="K24" s="17"/>
      <c r="L24" s="17"/>
      <c r="M24" s="17"/>
      <c r="N24" s="17"/>
      <c r="O24" s="17"/>
      <c r="P24" s="17"/>
    </row>
    <row r="25" spans="1:16" ht="18" thickBot="1">
      <c r="A25" s="150"/>
      <c r="B25" s="338" t="s">
        <v>31</v>
      </c>
      <c r="C25" s="71" t="str">
        <f t="shared" ref="C25:C29" si="0">+IF($C$23="COLONES","¢","$")</f>
        <v>$</v>
      </c>
      <c r="D25" s="73">
        <v>0</v>
      </c>
      <c r="E25" s="163" t="s">
        <v>454</v>
      </c>
      <c r="F25" s="77"/>
      <c r="G25" s="335"/>
      <c r="H25" s="17"/>
      <c r="I25" s="17"/>
      <c r="J25" s="17"/>
      <c r="K25" s="17"/>
      <c r="L25" s="17"/>
      <c r="M25" s="17"/>
      <c r="N25" s="17"/>
      <c r="O25" s="17"/>
      <c r="P25" s="17"/>
    </row>
    <row r="26" spans="1:16" ht="18" thickBot="1">
      <c r="A26" s="150"/>
      <c r="B26" s="338" t="s">
        <v>32</v>
      </c>
      <c r="C26" s="71" t="str">
        <f t="shared" si="0"/>
        <v>$</v>
      </c>
      <c r="D26" s="73">
        <v>0</v>
      </c>
      <c r="E26" s="163" t="s">
        <v>457</v>
      </c>
      <c r="F26" s="112"/>
      <c r="G26" s="328"/>
      <c r="H26" s="17"/>
      <c r="I26" s="17"/>
      <c r="J26" s="17"/>
      <c r="K26" s="17"/>
      <c r="L26" s="17"/>
      <c r="M26" s="17"/>
      <c r="N26" s="17"/>
      <c r="O26" s="17"/>
      <c r="P26" s="17"/>
    </row>
    <row r="27" spans="1:16" ht="18" thickBot="1">
      <c r="A27" s="150"/>
      <c r="B27" s="338" t="s">
        <v>33</v>
      </c>
      <c r="C27" s="72" t="str">
        <f t="shared" si="0"/>
        <v>$</v>
      </c>
      <c r="D27" s="74">
        <v>0</v>
      </c>
      <c r="E27" s="163" t="s">
        <v>455</v>
      </c>
      <c r="F27" s="200"/>
      <c r="G27" s="328"/>
      <c r="H27" s="17"/>
      <c r="I27" s="17"/>
      <c r="J27" s="17"/>
      <c r="K27" s="17"/>
      <c r="L27" s="17"/>
      <c r="M27" s="17"/>
      <c r="N27" s="17"/>
      <c r="O27" s="17"/>
      <c r="P27" s="17"/>
    </row>
    <row r="28" spans="1:16" ht="21" customHeight="1" thickBot="1">
      <c r="A28" s="150"/>
      <c r="B28" s="339" t="s">
        <v>34</v>
      </c>
      <c r="C28" s="75" t="str">
        <f t="shared" si="0"/>
        <v>$</v>
      </c>
      <c r="D28" s="76">
        <v>0</v>
      </c>
      <c r="E28" s="163" t="s">
        <v>878</v>
      </c>
      <c r="F28" s="61" t="s">
        <v>882</v>
      </c>
      <c r="G28" s="328"/>
      <c r="H28" s="17"/>
      <c r="I28" s="17"/>
      <c r="J28" s="17"/>
      <c r="K28" s="17"/>
      <c r="L28" s="17"/>
      <c r="M28" s="17"/>
      <c r="N28" s="17"/>
      <c r="O28" s="17"/>
      <c r="P28" s="17"/>
    </row>
    <row r="29" spans="1:16" ht="21" customHeight="1">
      <c r="A29" s="150"/>
      <c r="B29" s="339" t="s">
        <v>449</v>
      </c>
      <c r="C29" s="72" t="str">
        <f t="shared" si="0"/>
        <v>$</v>
      </c>
      <c r="D29" s="205" t="str">
        <f>+IF(C23="COLONES",B71,B77)</f>
        <v>SOLICITAR COTIZACION ASSA</v>
      </c>
      <c r="E29" s="164"/>
      <c r="F29" s="165"/>
      <c r="G29" s="328"/>
      <c r="H29" s="17"/>
      <c r="I29" s="17"/>
      <c r="J29" s="17"/>
      <c r="K29" s="17"/>
      <c r="L29" s="17"/>
      <c r="M29" s="17"/>
      <c r="N29" s="17"/>
      <c r="O29" s="17"/>
      <c r="P29" s="17"/>
    </row>
    <row r="30" spans="1:16" ht="27.75" customHeight="1">
      <c r="A30" s="150"/>
      <c r="B30" s="339" t="s">
        <v>20</v>
      </c>
      <c r="C30" s="454"/>
      <c r="D30" s="454"/>
      <c r="E30" s="454"/>
      <c r="F30" s="454"/>
      <c r="G30" s="328"/>
      <c r="H30" s="17"/>
      <c r="I30" s="17"/>
      <c r="J30" s="17"/>
      <c r="K30" s="17"/>
      <c r="L30" s="17"/>
      <c r="M30" s="17"/>
      <c r="N30" s="17"/>
      <c r="O30" s="17"/>
      <c r="P30" s="17"/>
    </row>
    <row r="31" spans="1:16" ht="17.5">
      <c r="A31" s="150"/>
      <c r="B31" s="340" t="s">
        <v>450</v>
      </c>
      <c r="C31" s="455"/>
      <c r="D31" s="455"/>
      <c r="E31" s="455"/>
      <c r="F31" s="455"/>
      <c r="G31" s="328"/>
      <c r="H31" s="17"/>
      <c r="I31" s="17"/>
      <c r="J31" s="17"/>
      <c r="K31" s="17"/>
      <c r="L31" s="17"/>
      <c r="M31" s="17"/>
      <c r="N31" s="17"/>
      <c r="O31" s="17"/>
      <c r="P31" s="17"/>
    </row>
    <row r="32" spans="1:16" ht="22.5" customHeight="1" thickBot="1">
      <c r="A32" s="150"/>
      <c r="B32" s="412" t="s">
        <v>451</v>
      </c>
      <c r="C32" s="454"/>
      <c r="D32" s="454"/>
      <c r="E32" s="410" t="s">
        <v>519</v>
      </c>
      <c r="F32" s="410"/>
      <c r="G32" s="341"/>
      <c r="H32" s="17"/>
      <c r="I32" s="17"/>
      <c r="J32" s="17"/>
      <c r="K32" s="17"/>
      <c r="L32" s="17"/>
      <c r="M32" s="17"/>
      <c r="N32" s="17"/>
      <c r="O32" s="17"/>
      <c r="P32" s="17"/>
    </row>
    <row r="33" spans="1:16" s="257" customFormat="1" ht="17.5" hidden="1">
      <c r="A33" s="206"/>
      <c r="B33" s="157"/>
      <c r="C33" s="157"/>
      <c r="D33" s="158"/>
      <c r="E33" s="158"/>
      <c r="F33" s="158"/>
      <c r="G33" s="154"/>
      <c r="H33" s="256"/>
      <c r="I33" s="256"/>
      <c r="J33" s="256"/>
      <c r="K33" s="256"/>
      <c r="L33" s="256"/>
      <c r="M33" s="256"/>
      <c r="N33" s="256"/>
      <c r="O33" s="256"/>
      <c r="P33" s="256"/>
    </row>
    <row r="34" spans="1:16" s="257" customFormat="1" hidden="1">
      <c r="A34" s="206"/>
      <c r="B34" s="159"/>
      <c r="C34" s="159"/>
      <c r="D34" s="159"/>
      <c r="E34" s="154"/>
      <c r="F34" s="154"/>
      <c r="G34" s="154"/>
      <c r="H34" s="256"/>
      <c r="I34" s="256"/>
      <c r="J34" s="256"/>
      <c r="K34" s="256"/>
      <c r="L34" s="256"/>
      <c r="M34" s="256"/>
      <c r="N34" s="256"/>
      <c r="O34" s="256"/>
      <c r="P34" s="256"/>
    </row>
    <row r="35" spans="1:16" ht="20.5" hidden="1" thickBot="1">
      <c r="A35" s="150"/>
      <c r="B35" s="427" t="s">
        <v>456</v>
      </c>
      <c r="C35" s="428"/>
      <c r="D35" s="428"/>
      <c r="E35" s="428"/>
      <c r="F35" s="428"/>
      <c r="G35" s="429"/>
      <c r="H35" s="17"/>
      <c r="I35" s="17"/>
      <c r="J35" s="17"/>
      <c r="K35" s="17"/>
      <c r="L35" s="17"/>
      <c r="M35" s="17"/>
      <c r="N35" s="17"/>
      <c r="O35" s="17"/>
      <c r="P35" s="17"/>
    </row>
    <row r="36" spans="1:16" ht="17.5" hidden="1" customHeight="1">
      <c r="A36" s="183"/>
      <c r="B36" s="166"/>
      <c r="C36" s="166"/>
      <c r="D36" s="154"/>
      <c r="E36" s="154"/>
      <c r="F36" s="167"/>
      <c r="G36" s="168"/>
      <c r="H36" s="17"/>
      <c r="I36" s="17"/>
      <c r="J36" s="17"/>
      <c r="K36" s="17"/>
      <c r="L36" s="17"/>
      <c r="M36" s="17"/>
      <c r="N36" s="17"/>
      <c r="O36" s="17"/>
      <c r="P36" s="17"/>
    </row>
    <row r="37" spans="1:16" ht="15" hidden="1" customHeight="1">
      <c r="A37" s="184"/>
      <c r="B37" s="169"/>
      <c r="C37" s="169"/>
      <c r="D37" s="170"/>
      <c r="E37" s="170"/>
      <c r="F37" s="171"/>
      <c r="G37" s="150"/>
      <c r="H37" s="17"/>
      <c r="I37" s="17"/>
      <c r="J37" s="17"/>
      <c r="K37" s="17"/>
      <c r="L37" s="17"/>
      <c r="M37" s="17"/>
      <c r="N37" s="17"/>
      <c r="O37" s="17"/>
      <c r="P37" s="17"/>
    </row>
    <row r="38" spans="1:16" ht="27" hidden="1" customHeight="1" thickBot="1">
      <c r="A38" s="184"/>
      <c r="B38" s="172"/>
      <c r="C38" s="172"/>
      <c r="D38" s="173"/>
      <c r="E38" s="170"/>
      <c r="F38" s="171"/>
      <c r="G38" s="150"/>
      <c r="H38" s="17"/>
      <c r="I38" s="17"/>
      <c r="J38" s="17"/>
      <c r="K38" s="17"/>
      <c r="L38" s="17"/>
      <c r="M38" s="17"/>
      <c r="N38" s="17"/>
      <c r="O38" s="17"/>
      <c r="P38" s="17"/>
    </row>
    <row r="39" spans="1:16" ht="24.75" hidden="1" customHeight="1" thickBot="1">
      <c r="A39" s="184"/>
      <c r="B39" s="174"/>
      <c r="C39" s="174"/>
      <c r="D39" s="175" t="s">
        <v>456</v>
      </c>
      <c r="E39" s="149">
        <v>1.8E-3</v>
      </c>
      <c r="F39" s="176"/>
      <c r="G39" s="177"/>
      <c r="H39" s="17"/>
      <c r="I39" s="17"/>
      <c r="J39" s="17"/>
      <c r="K39" s="17"/>
      <c r="L39" s="17"/>
      <c r="M39" s="17"/>
      <c r="N39" s="17"/>
      <c r="O39" s="17"/>
      <c r="P39" s="17"/>
    </row>
    <row r="40" spans="1:16" hidden="1">
      <c r="A40" s="184"/>
      <c r="B40" s="178"/>
      <c r="C40" s="178"/>
      <c r="D40" s="170"/>
      <c r="E40" s="170"/>
      <c r="F40" s="171"/>
      <c r="G40" s="179"/>
      <c r="H40" s="17"/>
      <c r="I40" s="17"/>
      <c r="J40" s="17"/>
    </row>
    <row r="41" spans="1:16" hidden="1">
      <c r="A41" s="184"/>
      <c r="B41" s="180"/>
      <c r="C41" s="180"/>
      <c r="D41" s="170"/>
      <c r="E41" s="170"/>
      <c r="F41" s="180"/>
      <c r="G41" s="179"/>
      <c r="H41" s="17"/>
      <c r="I41" s="17"/>
      <c r="J41" s="17"/>
    </row>
    <row r="42" spans="1:16" hidden="1">
      <c r="A42" s="150"/>
      <c r="B42" s="181"/>
      <c r="C42" s="181"/>
      <c r="D42" s="176"/>
      <c r="E42" s="173"/>
      <c r="F42" s="176"/>
      <c r="G42" s="176"/>
      <c r="H42" s="17"/>
      <c r="I42" s="17"/>
      <c r="J42" s="17"/>
    </row>
    <row r="43" spans="1:16" hidden="1">
      <c r="A43" s="150"/>
      <c r="B43" s="181"/>
      <c r="C43" s="181"/>
      <c r="D43" s="176"/>
      <c r="E43" s="176"/>
      <c r="F43" s="176"/>
      <c r="G43" s="176"/>
      <c r="H43" s="17"/>
      <c r="I43" s="17"/>
      <c r="J43" s="17"/>
    </row>
    <row r="44" spans="1:16" hidden="1">
      <c r="A44" s="150"/>
      <c r="B44" s="182"/>
      <c r="C44" s="182"/>
      <c r="D44" s="176"/>
      <c r="E44" s="176"/>
      <c r="F44" s="176"/>
      <c r="G44" s="176"/>
      <c r="H44" s="17"/>
      <c r="I44" s="17"/>
      <c r="J44" s="17"/>
    </row>
    <row r="45" spans="1:16" hidden="1">
      <c r="A45" s="150"/>
      <c r="B45" s="150"/>
      <c r="C45" s="150"/>
      <c r="D45" s="176"/>
      <c r="E45" s="176"/>
      <c r="F45" s="176"/>
      <c r="G45" s="176"/>
      <c r="H45" s="17"/>
      <c r="I45" s="17"/>
      <c r="J45" s="17"/>
    </row>
    <row r="46" spans="1:16" hidden="1">
      <c r="A46" s="150"/>
      <c r="B46" s="140" t="s">
        <v>526</v>
      </c>
      <c r="C46" s="182"/>
      <c r="D46" s="176" t="s">
        <v>879</v>
      </c>
      <c r="E46" s="176"/>
      <c r="F46" s="176"/>
      <c r="G46" s="176"/>
      <c r="H46" s="17"/>
      <c r="I46" s="17"/>
      <c r="J46" s="17"/>
    </row>
    <row r="47" spans="1:16" hidden="1">
      <c r="A47" s="150"/>
      <c r="B47" s="140" t="s">
        <v>52</v>
      </c>
      <c r="C47" s="182"/>
      <c r="D47" s="176" t="s">
        <v>880</v>
      </c>
      <c r="E47" s="176"/>
      <c r="F47" s="176"/>
      <c r="G47" s="176"/>
      <c r="H47" s="17"/>
      <c r="I47" s="17"/>
      <c r="J47" s="17"/>
    </row>
    <row r="48" spans="1:16" hidden="1">
      <c r="A48" s="150"/>
      <c r="B48" s="140" t="s">
        <v>53</v>
      </c>
      <c r="C48" s="201"/>
      <c r="D48" s="176" t="s">
        <v>881</v>
      </c>
      <c r="E48" s="201"/>
      <c r="F48" s="201"/>
      <c r="G48" s="201"/>
      <c r="H48" s="17"/>
      <c r="I48" s="17"/>
      <c r="J48" s="17"/>
    </row>
    <row r="49" spans="1:13" hidden="1">
      <c r="A49" s="150"/>
      <c r="B49" s="140" t="s">
        <v>54</v>
      </c>
      <c r="C49" s="202"/>
      <c r="D49" s="176" t="s">
        <v>882</v>
      </c>
      <c r="E49" s="406"/>
      <c r="F49" s="406"/>
      <c r="G49" s="203"/>
      <c r="H49" s="17"/>
      <c r="I49" s="17"/>
      <c r="J49" s="17"/>
    </row>
    <row r="50" spans="1:13" hidden="1">
      <c r="A50" s="150" t="s">
        <v>1</v>
      </c>
      <c r="B50" s="140" t="s">
        <v>55</v>
      </c>
      <c r="C50" s="172"/>
      <c r="D50" s="204"/>
      <c r="E50" s="172"/>
      <c r="F50" s="453"/>
      <c r="G50" s="453"/>
      <c r="H50" s="17"/>
      <c r="I50" s="17"/>
      <c r="J50" s="17"/>
    </row>
    <row r="51" spans="1:13" hidden="1">
      <c r="A51" s="150"/>
      <c r="B51" s="140" t="s">
        <v>516</v>
      </c>
      <c r="C51" s="172"/>
      <c r="D51" s="203"/>
      <c r="E51" s="470"/>
      <c r="F51" s="470"/>
      <c r="G51" s="470"/>
      <c r="H51" s="17"/>
      <c r="I51" s="17"/>
      <c r="J51" s="17"/>
    </row>
    <row r="52" spans="1:13" hidden="1">
      <c r="A52" s="150"/>
      <c r="B52" s="140" t="s">
        <v>415</v>
      </c>
      <c r="C52" s="152"/>
      <c r="D52" s="152"/>
      <c r="E52" s="152"/>
      <c r="F52" s="153"/>
      <c r="G52" s="153"/>
      <c r="H52" s="17"/>
      <c r="I52" s="17"/>
      <c r="J52" s="17"/>
    </row>
    <row r="53" spans="1:13" ht="21.75" hidden="1" customHeight="1">
      <c r="A53" s="150"/>
      <c r="B53" s="151"/>
      <c r="C53" s="151"/>
      <c r="D53" s="151"/>
      <c r="E53" s="151"/>
      <c r="F53" s="150"/>
      <c r="G53" s="150"/>
      <c r="H53" s="17"/>
      <c r="I53" s="17"/>
      <c r="J53" s="17"/>
    </row>
    <row r="54" spans="1:13" ht="14.25" hidden="1" customHeight="1">
      <c r="A54" s="150"/>
      <c r="B54" s="151"/>
      <c r="C54" s="151"/>
      <c r="D54" s="151"/>
      <c r="E54" s="151"/>
      <c r="F54" s="150"/>
      <c r="G54" s="150"/>
      <c r="H54" s="17"/>
      <c r="I54" s="17"/>
      <c r="J54" s="17"/>
    </row>
    <row r="55" spans="1:13" hidden="1">
      <c r="A55" s="150"/>
      <c r="B55" s="133"/>
      <c r="C55" s="133"/>
      <c r="D55" s="133"/>
      <c r="E55" s="133"/>
      <c r="F55" s="133"/>
      <c r="G55" s="62"/>
      <c r="H55" s="17"/>
      <c r="I55" s="17"/>
      <c r="J55" s="17"/>
    </row>
    <row r="56" spans="1:13" hidden="1">
      <c r="A56" s="151"/>
      <c r="B56" s="60"/>
      <c r="C56" s="60"/>
      <c r="D56" s="59"/>
      <c r="E56" s="59"/>
      <c r="F56" s="59"/>
      <c r="G56" s="62"/>
      <c r="H56" s="17"/>
      <c r="I56" s="17"/>
      <c r="J56" s="17"/>
    </row>
    <row r="57" spans="1:13" hidden="1">
      <c r="A57" s="150"/>
      <c r="B57" s="60"/>
      <c r="C57" s="60"/>
      <c r="D57" s="59"/>
      <c r="E57" s="59"/>
      <c r="F57" s="59"/>
      <c r="G57" s="59"/>
      <c r="H57" s="17"/>
      <c r="I57" s="17"/>
      <c r="J57" s="17"/>
    </row>
    <row r="58" spans="1:13" hidden="1">
      <c r="A58" s="150"/>
      <c r="B58" s="59"/>
      <c r="C58" s="59"/>
      <c r="D58" s="59"/>
      <c r="E58" s="59"/>
      <c r="F58" s="59"/>
      <c r="G58" s="59"/>
      <c r="H58" s="17"/>
      <c r="I58" s="17"/>
      <c r="J58" s="17"/>
    </row>
    <row r="59" spans="1:13" hidden="1">
      <c r="A59" s="150"/>
      <c r="B59" s="59"/>
      <c r="C59" s="59"/>
      <c r="D59" s="59"/>
      <c r="E59" s="59"/>
      <c r="F59" s="59"/>
      <c r="G59" s="59"/>
      <c r="H59" s="17"/>
      <c r="I59" s="17"/>
      <c r="J59" s="17"/>
    </row>
    <row r="60" spans="1:13" hidden="1">
      <c r="A60" s="150"/>
      <c r="B60" s="59"/>
      <c r="C60" s="59"/>
      <c r="D60" s="59"/>
      <c r="E60" s="59"/>
      <c r="F60" s="59"/>
      <c r="G60" s="59"/>
      <c r="H60" s="17"/>
      <c r="I60" s="17"/>
      <c r="J60" s="17"/>
    </row>
    <row r="61" spans="1:13" hidden="1">
      <c r="A61" s="150"/>
      <c r="B61" s="59"/>
      <c r="C61" s="59"/>
      <c r="D61" s="59"/>
      <c r="E61" s="59"/>
      <c r="F61" s="59"/>
      <c r="G61" s="59"/>
      <c r="H61" s="17"/>
      <c r="I61" s="17"/>
      <c r="J61" s="17"/>
    </row>
    <row r="62" spans="1:13" hidden="1">
      <c r="A62" s="150"/>
      <c r="B62" s="59"/>
      <c r="C62" s="59"/>
      <c r="D62" s="59"/>
      <c r="E62" s="59"/>
      <c r="F62" s="59"/>
      <c r="G62" s="59"/>
      <c r="H62" s="17"/>
      <c r="I62" s="17"/>
      <c r="J62" s="17"/>
    </row>
    <row r="63" spans="1:13" ht="15.5" hidden="1" thickBot="1">
      <c r="A63" s="150"/>
      <c r="B63" s="59"/>
      <c r="C63" s="59"/>
      <c r="D63" s="59"/>
      <c r="E63" s="59"/>
      <c r="F63" s="59"/>
      <c r="G63" s="59"/>
      <c r="H63" s="17"/>
      <c r="I63" s="17"/>
      <c r="J63" s="17"/>
    </row>
    <row r="64" spans="1:13" ht="15.5" hidden="1" thickBot="1">
      <c r="A64" s="409"/>
      <c r="B64" s="146" t="s">
        <v>41</v>
      </c>
      <c r="C64" s="146"/>
      <c r="D64" s="146" t="s">
        <v>456</v>
      </c>
      <c r="E64" s="146" t="s">
        <v>3</v>
      </c>
      <c r="F64" s="146"/>
      <c r="G64" s="147"/>
      <c r="H64" s="17"/>
      <c r="L64" s="69"/>
      <c r="M64" s="69"/>
    </row>
    <row r="65" spans="1:13" hidden="1">
      <c r="A65" s="150"/>
      <c r="B65" s="141" t="s">
        <v>43</v>
      </c>
      <c r="C65" s="142"/>
      <c r="D65" s="143"/>
      <c r="E65" s="139">
        <v>2017</v>
      </c>
      <c r="F65" s="144" t="s">
        <v>44</v>
      </c>
      <c r="G65" s="145"/>
      <c r="L65" s="69"/>
      <c r="M65" s="69"/>
    </row>
    <row r="66" spans="1:13" hidden="1">
      <c r="A66" s="150"/>
      <c r="B66" s="68" t="s">
        <v>42</v>
      </c>
      <c r="C66" s="78"/>
      <c r="D66" s="85">
        <v>1.8E-3</v>
      </c>
      <c r="E66" s="139">
        <v>2016</v>
      </c>
      <c r="F66" s="140"/>
      <c r="G66" s="80"/>
      <c r="L66" s="69"/>
      <c r="M66" s="69"/>
    </row>
    <row r="67" spans="1:13" hidden="1">
      <c r="A67" s="150"/>
      <c r="B67" s="65"/>
      <c r="C67" s="79"/>
      <c r="D67" s="85">
        <v>1.8E-3</v>
      </c>
      <c r="E67" s="139">
        <v>2015</v>
      </c>
      <c r="F67" s="140"/>
      <c r="G67" s="81"/>
      <c r="L67" s="69"/>
      <c r="M67" s="69"/>
    </row>
    <row r="68" spans="1:13" hidden="1">
      <c r="A68" s="150"/>
      <c r="B68" s="65"/>
      <c r="C68" s="79"/>
      <c r="D68" s="85">
        <v>1.8E-3</v>
      </c>
      <c r="E68" s="139">
        <v>2014</v>
      </c>
      <c r="F68" s="140"/>
      <c r="G68" s="80"/>
      <c r="L68" s="69"/>
      <c r="M68" s="69"/>
    </row>
    <row r="69" spans="1:13" ht="15.5" hidden="1" thickBot="1">
      <c r="A69" s="150"/>
      <c r="B69" s="148"/>
      <c r="C69" s="190"/>
      <c r="D69" s="191">
        <v>1.8E-3</v>
      </c>
      <c r="E69" s="139">
        <v>2013</v>
      </c>
      <c r="F69" s="140"/>
      <c r="G69" s="80"/>
      <c r="H69" s="17"/>
      <c r="L69" s="69"/>
      <c r="M69" s="69"/>
    </row>
    <row r="70" spans="1:13" hidden="1">
      <c r="A70" s="150"/>
      <c r="B70" s="462" t="s">
        <v>456</v>
      </c>
      <c r="C70" s="463"/>
      <c r="D70" s="464"/>
      <c r="E70" s="139">
        <v>2012</v>
      </c>
      <c r="F70" s="140"/>
      <c r="G70" s="66"/>
      <c r="H70" s="17"/>
      <c r="I70" s="17"/>
      <c r="J70" s="17"/>
    </row>
    <row r="71" spans="1:13" hidden="1">
      <c r="A71" s="150"/>
      <c r="B71" s="459" t="str">
        <f>+IF(B74&lt;B72,"SOLICITAR COTIZACION ASSA",IF(B74&gt;C73,"SOLICITAR COTIZACION ASSA",B74))</f>
        <v>SOLICITAR COTIZACION ASSA</v>
      </c>
      <c r="C71" s="460"/>
      <c r="D71" s="461"/>
      <c r="E71" s="139">
        <v>2011</v>
      </c>
      <c r="F71" s="140"/>
      <c r="G71" s="66"/>
      <c r="H71" s="17"/>
      <c r="I71" s="17"/>
      <c r="J71" s="17"/>
    </row>
    <row r="72" spans="1:13" hidden="1">
      <c r="A72" s="150"/>
      <c r="B72" s="342">
        <v>20000000</v>
      </c>
      <c r="C72" s="465">
        <v>249999999</v>
      </c>
      <c r="D72" s="466"/>
      <c r="E72" s="139">
        <v>2010</v>
      </c>
      <c r="F72" s="140"/>
      <c r="G72" s="66"/>
      <c r="H72" s="17"/>
      <c r="I72" s="17"/>
      <c r="J72" s="17"/>
    </row>
    <row r="73" spans="1:13" hidden="1">
      <c r="A73" s="150"/>
      <c r="B73" s="342">
        <v>250000000</v>
      </c>
      <c r="C73" s="465">
        <v>750000000</v>
      </c>
      <c r="D73" s="466"/>
      <c r="E73" s="139">
        <v>2009</v>
      </c>
      <c r="F73" s="67"/>
      <c r="G73" s="66"/>
      <c r="H73" s="17"/>
      <c r="I73" s="17"/>
      <c r="J73" s="17"/>
    </row>
    <row r="74" spans="1:13" hidden="1">
      <c r="A74" s="150"/>
      <c r="B74" s="343">
        <f>SUM(D24:D28)</f>
        <v>0</v>
      </c>
      <c r="C74" s="471" t="str">
        <f>+IF(B74&lt;B72,"SOLICITAR COTIZACION ASSA",IF(B74&gt;C73,"SOLICITAR COTIZACION ASSA",B75))</f>
        <v>SOLICITAR COTIZACION ASSA</v>
      </c>
      <c r="D74" s="472"/>
      <c r="E74" s="139">
        <v>2008</v>
      </c>
      <c r="F74" s="67"/>
      <c r="G74" s="66"/>
      <c r="H74" s="17"/>
      <c r="I74" s="17"/>
      <c r="J74" s="17"/>
    </row>
    <row r="75" spans="1:13" ht="15.5" hidden="1" thickBot="1">
      <c r="A75" s="150"/>
      <c r="B75" s="467">
        <f>+IF(B74&lt;=C72,D67,IF(B74&gt;=B73,D66))</f>
        <v>1.8E-3</v>
      </c>
      <c r="C75" s="468"/>
      <c r="D75" s="469"/>
      <c r="E75" s="139">
        <v>2007</v>
      </c>
      <c r="F75" s="67"/>
      <c r="G75" s="66"/>
      <c r="H75" s="17"/>
      <c r="I75" s="17"/>
      <c r="J75" s="17"/>
    </row>
    <row r="76" spans="1:13" ht="15.5" hidden="1" thickBot="1">
      <c r="A76" s="150"/>
      <c r="C76" s="66"/>
      <c r="D76" s="66"/>
      <c r="E76" s="139">
        <v>2006</v>
      </c>
      <c r="F76" s="67"/>
      <c r="G76" s="66"/>
      <c r="H76" s="17"/>
      <c r="I76" s="17"/>
      <c r="J76" s="17"/>
    </row>
    <row r="77" spans="1:13" hidden="1">
      <c r="A77" s="150"/>
      <c r="B77" s="456" t="str">
        <f>+IF(B80&lt;B78,"SOLICITAR COTIZACION ASSA",IF(B80&gt;C79,"SOLICITAR COTIZACION ASSA",B80))</f>
        <v>SOLICITAR COTIZACION ASSA</v>
      </c>
      <c r="C77" s="457"/>
      <c r="D77" s="458"/>
      <c r="E77" s="139">
        <v>2005</v>
      </c>
      <c r="F77" s="67"/>
      <c r="G77" s="66"/>
      <c r="H77" s="17"/>
      <c r="I77" s="17"/>
      <c r="J77" s="17"/>
    </row>
    <row r="78" spans="1:13" hidden="1">
      <c r="A78" s="150"/>
      <c r="B78" s="192">
        <v>40000</v>
      </c>
      <c r="C78" s="473">
        <v>499999</v>
      </c>
      <c r="D78" s="474"/>
      <c r="E78" s="139">
        <v>2004</v>
      </c>
      <c r="F78" s="67"/>
      <c r="G78" s="66"/>
      <c r="H78" s="17"/>
      <c r="I78" s="17"/>
      <c r="J78" s="17"/>
    </row>
    <row r="79" spans="1:13" hidden="1">
      <c r="A79" s="150"/>
      <c r="B79" s="192">
        <v>500000</v>
      </c>
      <c r="C79" s="473">
        <v>1500000</v>
      </c>
      <c r="D79" s="474"/>
      <c r="E79" s="139">
        <v>2003</v>
      </c>
      <c r="F79" s="67"/>
      <c r="G79" s="66"/>
      <c r="H79" s="17"/>
      <c r="I79" s="17"/>
      <c r="J79" s="17"/>
    </row>
    <row r="80" spans="1:13" hidden="1">
      <c r="A80" s="150"/>
      <c r="B80" s="196">
        <f>SUM(D24:D28)</f>
        <v>0</v>
      </c>
      <c r="C80" s="478" t="str">
        <f>+IF(B80&lt;B78,"SOLICITAR COTIZACION ASSA",IF(B80&gt;C79,"SOLICITAR COTIZACION ASSA",B81))</f>
        <v>SOLICITAR COTIZACION ASSA</v>
      </c>
      <c r="D80" s="479"/>
      <c r="E80" s="139">
        <v>2002</v>
      </c>
      <c r="F80" s="67"/>
      <c r="G80" s="66"/>
      <c r="H80" s="17"/>
      <c r="I80" s="17"/>
      <c r="J80" s="17"/>
    </row>
    <row r="81" spans="1:10" ht="15.5" hidden="1" thickBot="1">
      <c r="A81" s="150"/>
      <c r="B81" s="475">
        <f>+IF(B80&lt;=C78,D67,IF(B80&gt;=B79,D66))</f>
        <v>1.8E-3</v>
      </c>
      <c r="C81" s="476"/>
      <c r="D81" s="477"/>
      <c r="E81" s="139">
        <v>2001</v>
      </c>
      <c r="F81" s="67"/>
      <c r="G81" s="66"/>
      <c r="H81" s="17"/>
      <c r="I81" s="17"/>
      <c r="J81" s="17"/>
    </row>
    <row r="82" spans="1:10" hidden="1">
      <c r="A82" s="150"/>
      <c r="B82" s="198"/>
      <c r="C82" s="66"/>
      <c r="D82" s="66"/>
      <c r="E82" s="139">
        <v>2000</v>
      </c>
      <c r="F82" s="67"/>
      <c r="G82" s="66"/>
      <c r="H82" s="17"/>
      <c r="I82" s="17"/>
      <c r="J82" s="17"/>
    </row>
    <row r="83" spans="1:10" hidden="1">
      <c r="A83" s="150"/>
      <c r="B83" s="199"/>
      <c r="C83" s="66"/>
      <c r="D83" s="66"/>
      <c r="E83" s="139">
        <v>1999</v>
      </c>
      <c r="F83" s="67"/>
      <c r="G83" s="66"/>
      <c r="H83" s="17"/>
      <c r="I83" s="17"/>
      <c r="J83" s="17"/>
    </row>
    <row r="84" spans="1:10" hidden="1">
      <c r="A84" s="150"/>
      <c r="B84" s="193"/>
      <c r="C84" s="66"/>
      <c r="D84" s="66"/>
      <c r="E84" s="139">
        <v>1998</v>
      </c>
      <c r="F84" s="67"/>
      <c r="G84" s="66"/>
      <c r="H84" s="17"/>
      <c r="I84" s="17"/>
      <c r="J84" s="17"/>
    </row>
    <row r="85" spans="1:10" hidden="1">
      <c r="A85" s="150"/>
      <c r="B85" s="194"/>
      <c r="C85" s="66"/>
      <c r="D85" s="66"/>
      <c r="E85" s="139">
        <v>1997</v>
      </c>
      <c r="F85" s="67"/>
      <c r="G85" s="66"/>
      <c r="H85" s="17"/>
      <c r="I85" s="17"/>
      <c r="J85" s="17"/>
    </row>
    <row r="86" spans="1:10" hidden="1">
      <c r="A86" s="150"/>
      <c r="B86" s="197">
        <f>+IF(OR(D29&gt;=B72,D29&lt;=C72),D67,IF(OR(D29&gt;=B73,D29&lt;=C73),D66))</f>
        <v>1.8E-3</v>
      </c>
      <c r="C86" s="66"/>
      <c r="D86" s="66"/>
      <c r="E86" s="139">
        <v>1996</v>
      </c>
      <c r="F86" s="67"/>
      <c r="G86" s="66"/>
      <c r="H86" s="17"/>
      <c r="I86" s="17"/>
      <c r="J86" s="17"/>
    </row>
    <row r="87" spans="1:10" hidden="1">
      <c r="A87" s="150"/>
      <c r="B87" s="194">
        <f>+IF(OR(D29&gt;=B78,D29&lt;=C78),D67,IF(OR(D29&gt;=B79,D29&lt;=C79),D66))</f>
        <v>1.8E-3</v>
      </c>
      <c r="C87" s="66"/>
      <c r="D87" s="66"/>
      <c r="E87" s="139">
        <v>1995</v>
      </c>
      <c r="F87" s="67"/>
      <c r="G87" s="66"/>
      <c r="H87" s="17"/>
      <c r="I87" s="17"/>
      <c r="J87" s="17"/>
    </row>
    <row r="88" spans="1:10" hidden="1">
      <c r="A88" s="150"/>
      <c r="B88" s="195"/>
      <c r="C88" s="66"/>
      <c r="D88" s="66"/>
      <c r="E88" s="139">
        <v>1994</v>
      </c>
      <c r="F88" s="67"/>
      <c r="G88" s="66"/>
      <c r="H88" s="17"/>
      <c r="I88" s="17"/>
      <c r="J88" s="17"/>
    </row>
    <row r="89" spans="1:10" hidden="1">
      <c r="A89" s="150"/>
      <c r="B89" s="66"/>
      <c r="C89" s="66"/>
      <c r="D89" s="66"/>
      <c r="E89" s="139">
        <v>1993</v>
      </c>
      <c r="F89" s="67"/>
      <c r="G89" s="66"/>
      <c r="H89" s="17"/>
      <c r="I89" s="17"/>
      <c r="J89" s="17"/>
    </row>
    <row r="90" spans="1:10" hidden="1">
      <c r="A90" s="150"/>
      <c r="B90" s="66"/>
      <c r="C90" s="66"/>
      <c r="D90" s="66"/>
      <c r="E90" s="139">
        <v>1992</v>
      </c>
      <c r="F90" s="67"/>
      <c r="G90" s="66"/>
      <c r="H90" s="17"/>
      <c r="I90" s="17"/>
      <c r="J90" s="17"/>
    </row>
    <row r="91" spans="1:10" hidden="1">
      <c r="A91" s="150"/>
      <c r="B91" s="66"/>
      <c r="C91" s="66"/>
      <c r="D91" s="66"/>
      <c r="E91" s="139">
        <v>1991</v>
      </c>
      <c r="F91" s="67"/>
      <c r="G91" s="66"/>
      <c r="H91" s="17"/>
      <c r="I91" s="17"/>
      <c r="J91" s="17"/>
    </row>
    <row r="92" spans="1:10" hidden="1">
      <c r="A92" s="150"/>
      <c r="B92" s="66"/>
      <c r="C92" s="66"/>
      <c r="D92" s="66"/>
      <c r="E92" s="139">
        <v>1990</v>
      </c>
      <c r="F92" s="67"/>
      <c r="G92" s="66"/>
      <c r="H92" s="17"/>
      <c r="I92" s="17"/>
      <c r="J92" s="17"/>
    </row>
    <row r="93" spans="1:10" hidden="1">
      <c r="A93" s="150"/>
      <c r="B93" s="66"/>
      <c r="C93" s="66"/>
      <c r="D93" s="66"/>
      <c r="E93" s="139">
        <v>1989</v>
      </c>
      <c r="F93" s="67"/>
      <c r="G93" s="66"/>
      <c r="H93" s="17"/>
      <c r="I93" s="17"/>
      <c r="J93" s="17"/>
    </row>
    <row r="94" spans="1:10" hidden="1">
      <c r="A94" s="150"/>
      <c r="B94" s="66"/>
      <c r="C94" s="66"/>
      <c r="D94" s="66"/>
      <c r="E94" s="139">
        <v>1988</v>
      </c>
      <c r="F94" s="67"/>
      <c r="G94" s="66"/>
      <c r="H94" s="17"/>
      <c r="I94" s="17"/>
      <c r="J94" s="17"/>
    </row>
    <row r="95" spans="1:10" hidden="1">
      <c r="A95" s="150"/>
      <c r="B95" s="66"/>
      <c r="C95" s="66"/>
      <c r="D95" s="66"/>
      <c r="E95" s="139">
        <v>1987</v>
      </c>
      <c r="F95" s="67"/>
      <c r="G95" s="66"/>
      <c r="H95" s="17"/>
      <c r="I95" s="17"/>
      <c r="J95" s="17"/>
    </row>
    <row r="96" spans="1:10" hidden="1">
      <c r="A96" s="150"/>
      <c r="B96" s="66"/>
      <c r="C96" s="66"/>
      <c r="D96" s="66"/>
      <c r="E96" s="66"/>
      <c r="F96" s="67"/>
      <c r="G96" s="66"/>
      <c r="H96" s="17"/>
      <c r="I96" s="17"/>
      <c r="J96" s="17"/>
    </row>
    <row r="97" spans="1:10" hidden="1">
      <c r="A97" s="150"/>
      <c r="B97" s="66"/>
      <c r="C97" s="66"/>
      <c r="D97" s="66"/>
      <c r="E97" s="66"/>
      <c r="F97" s="67"/>
      <c r="G97" s="66"/>
      <c r="H97" s="17"/>
      <c r="I97" s="17"/>
      <c r="J97" s="17"/>
    </row>
    <row r="98" spans="1:10" hidden="1">
      <c r="A98" s="150"/>
      <c r="B98" s="66"/>
      <c r="C98" s="66"/>
      <c r="D98" s="66"/>
      <c r="E98" s="66"/>
      <c r="F98" s="67"/>
      <c r="G98" s="66"/>
      <c r="H98" s="17"/>
      <c r="I98" s="17"/>
      <c r="J98" s="17"/>
    </row>
    <row r="99" spans="1:10" hidden="1">
      <c r="A99" s="150"/>
      <c r="B99" s="66"/>
      <c r="C99" s="66"/>
      <c r="D99" s="66"/>
      <c r="E99" s="66"/>
      <c r="F99" s="67"/>
      <c r="G99" s="66"/>
      <c r="H99" s="17"/>
      <c r="I99" s="17"/>
      <c r="J99" s="17"/>
    </row>
    <row r="100" spans="1:10" hidden="1">
      <c r="A100" s="150"/>
      <c r="B100" s="66"/>
      <c r="C100" s="66"/>
      <c r="D100" s="66"/>
      <c r="E100" s="66"/>
      <c r="F100" s="67"/>
      <c r="G100" s="66"/>
      <c r="H100" s="17"/>
      <c r="I100" s="17"/>
      <c r="J100" s="17"/>
    </row>
    <row r="101" spans="1:10" hidden="1">
      <c r="A101" s="150"/>
      <c r="B101" s="66"/>
      <c r="C101" s="66"/>
      <c r="D101" s="66"/>
      <c r="E101" s="66"/>
      <c r="F101" s="67"/>
      <c r="G101" s="66"/>
      <c r="H101" s="17"/>
      <c r="I101" s="17"/>
      <c r="J101" s="17"/>
    </row>
    <row r="102" spans="1:10" hidden="1">
      <c r="A102" s="150"/>
      <c r="B102" s="66"/>
      <c r="C102" s="66"/>
      <c r="D102" s="66"/>
      <c r="E102" s="16"/>
      <c r="F102" s="20"/>
      <c r="G102" s="16"/>
      <c r="H102" s="17"/>
      <c r="I102" s="17"/>
      <c r="J102" s="17"/>
    </row>
    <row r="103" spans="1:10" hidden="1">
      <c r="A103" s="150"/>
      <c r="B103" s="66"/>
      <c r="C103" s="66"/>
      <c r="D103" s="66"/>
      <c r="E103" s="16"/>
      <c r="F103" s="20"/>
      <c r="G103" s="16"/>
      <c r="H103" s="17"/>
      <c r="I103" s="17"/>
      <c r="J103" s="17"/>
    </row>
    <row r="104" spans="1:10" hidden="1">
      <c r="A104" s="150"/>
      <c r="B104" s="66"/>
      <c r="C104" s="66"/>
      <c r="D104" s="66"/>
      <c r="E104" s="16"/>
      <c r="F104" s="20"/>
      <c r="G104" s="16"/>
      <c r="H104" s="17"/>
      <c r="I104" s="17"/>
      <c r="J104" s="17"/>
    </row>
    <row r="105" spans="1:10" hidden="1">
      <c r="A105" s="150"/>
      <c r="B105" s="66"/>
      <c r="C105" s="66"/>
      <c r="D105" s="66"/>
      <c r="E105" s="16"/>
      <c r="F105" s="20"/>
      <c r="G105" s="16"/>
      <c r="H105" s="17"/>
      <c r="I105" s="17"/>
      <c r="J105" s="17"/>
    </row>
    <row r="106" spans="1:10" hidden="1">
      <c r="A106" s="150"/>
      <c r="B106" s="16"/>
      <c r="C106" s="16"/>
      <c r="D106" s="16"/>
      <c r="E106" s="16"/>
      <c r="F106" s="20"/>
      <c r="G106" s="16"/>
      <c r="H106" s="17"/>
      <c r="I106" s="17"/>
      <c r="J106" s="17"/>
    </row>
    <row r="107" spans="1:10" hidden="1">
      <c r="A107" s="150"/>
      <c r="B107" s="16"/>
      <c r="C107" s="16"/>
      <c r="D107" s="16"/>
      <c r="E107" s="16"/>
      <c r="F107" s="20"/>
      <c r="G107" s="16"/>
      <c r="H107" s="17"/>
      <c r="I107" s="17"/>
      <c r="J107" s="17"/>
    </row>
    <row r="108" spans="1:10" hidden="1">
      <c r="A108" s="150"/>
      <c r="B108" s="16"/>
      <c r="C108" s="16"/>
      <c r="D108" s="16"/>
      <c r="E108" s="16"/>
      <c r="F108" s="20"/>
      <c r="G108" s="16"/>
      <c r="H108" s="17"/>
      <c r="I108" s="17"/>
      <c r="J108" s="17"/>
    </row>
    <row r="109" spans="1:10" hidden="1">
      <c r="A109" s="150"/>
      <c r="B109" s="16"/>
      <c r="C109" s="16"/>
      <c r="D109" s="16"/>
      <c r="E109" s="16"/>
      <c r="F109" s="20"/>
      <c r="G109" s="16"/>
      <c r="H109" s="17"/>
      <c r="I109" s="17"/>
      <c r="J109" s="17"/>
    </row>
    <row r="110" spans="1:10" hidden="1">
      <c r="A110" s="150"/>
      <c r="B110" s="16"/>
      <c r="C110" s="16"/>
      <c r="D110" s="16"/>
      <c r="E110" s="16"/>
      <c r="F110" s="20"/>
      <c r="G110" s="16"/>
      <c r="H110" s="17"/>
      <c r="I110" s="17"/>
      <c r="J110" s="17"/>
    </row>
    <row r="111" spans="1:10" hidden="1">
      <c r="A111" s="150"/>
      <c r="B111" s="16"/>
      <c r="C111" s="16"/>
      <c r="D111" s="16"/>
      <c r="E111" s="16"/>
      <c r="F111" s="20"/>
      <c r="G111" s="16"/>
      <c r="H111" s="17"/>
      <c r="I111" s="17"/>
      <c r="J111" s="17"/>
    </row>
    <row r="112" spans="1:10" hidden="1">
      <c r="A112" s="150"/>
      <c r="B112" s="16"/>
      <c r="C112" s="16"/>
      <c r="D112" s="16"/>
      <c r="E112" s="16"/>
      <c r="F112" s="20"/>
      <c r="G112" s="16"/>
      <c r="H112" s="17"/>
      <c r="I112" s="17"/>
      <c r="J112" s="17"/>
    </row>
    <row r="113" spans="1:10" hidden="1">
      <c r="A113" s="150"/>
      <c r="B113" s="16"/>
      <c r="C113" s="16"/>
      <c r="D113" s="16"/>
      <c r="E113" s="16"/>
      <c r="F113" s="20"/>
      <c r="G113" s="16"/>
      <c r="H113" s="17"/>
      <c r="I113" s="17"/>
      <c r="J113" s="17"/>
    </row>
    <row r="114" spans="1:10" hidden="1">
      <c r="A114" s="150"/>
      <c r="B114" s="16"/>
      <c r="C114" s="16"/>
      <c r="D114" s="16"/>
      <c r="E114" s="16"/>
      <c r="F114" s="20"/>
      <c r="G114" s="16"/>
      <c r="H114" s="17"/>
      <c r="I114" s="17"/>
      <c r="J114" s="17"/>
    </row>
    <row r="115" spans="1:10" hidden="1">
      <c r="A115" s="150"/>
      <c r="B115" s="16"/>
      <c r="C115" s="16"/>
      <c r="D115" s="16"/>
      <c r="E115" s="16"/>
      <c r="F115" s="20"/>
      <c r="G115" s="16"/>
      <c r="H115" s="17"/>
      <c r="I115" s="17"/>
      <c r="J115" s="17"/>
    </row>
    <row r="116" spans="1:10" hidden="1">
      <c r="A116" s="150"/>
      <c r="B116" s="16"/>
      <c r="C116" s="16"/>
      <c r="D116" s="16"/>
      <c r="E116" s="16"/>
      <c r="F116" s="20"/>
      <c r="G116" s="16"/>
      <c r="H116" s="17"/>
      <c r="I116" s="17"/>
      <c r="J116" s="17"/>
    </row>
    <row r="117" spans="1:10" hidden="1">
      <c r="A117" s="150"/>
      <c r="B117" s="16"/>
      <c r="C117" s="16"/>
      <c r="D117" s="16"/>
      <c r="E117" s="16"/>
      <c r="F117" s="20"/>
      <c r="G117" s="16"/>
      <c r="H117" s="17"/>
      <c r="I117" s="17"/>
      <c r="J117" s="17"/>
    </row>
    <row r="118" spans="1:10" hidden="1">
      <c r="A118" s="150"/>
      <c r="B118" s="16"/>
      <c r="C118" s="16"/>
      <c r="D118" s="16"/>
      <c r="E118" s="16"/>
      <c r="F118" s="20"/>
      <c r="G118" s="16"/>
      <c r="H118" s="17"/>
      <c r="I118" s="17"/>
      <c r="J118" s="17"/>
    </row>
    <row r="119" spans="1:10" hidden="1">
      <c r="A119" s="150"/>
      <c r="B119" s="16"/>
      <c r="C119" s="16"/>
      <c r="D119" s="16"/>
      <c r="E119" s="16"/>
      <c r="F119" s="20"/>
      <c r="G119" s="16"/>
      <c r="H119" s="17"/>
      <c r="I119" s="17"/>
      <c r="J119" s="17"/>
    </row>
    <row r="120" spans="1:10" hidden="1">
      <c r="A120" s="150"/>
      <c r="B120" s="16"/>
      <c r="C120" s="16"/>
      <c r="D120" s="16"/>
      <c r="E120" s="16"/>
      <c r="F120" s="20"/>
      <c r="G120" s="16"/>
      <c r="H120" s="17"/>
      <c r="I120" s="17"/>
      <c r="J120" s="17"/>
    </row>
    <row r="121" spans="1:10" hidden="1">
      <c r="A121" s="150"/>
      <c r="B121" s="16"/>
      <c r="C121" s="16"/>
      <c r="D121" s="16"/>
      <c r="E121" s="16"/>
      <c r="F121" s="20"/>
      <c r="G121" s="16"/>
      <c r="H121" s="17"/>
      <c r="I121" s="17"/>
      <c r="J121" s="17"/>
    </row>
    <row r="122" spans="1:10" hidden="1">
      <c r="A122" s="150"/>
      <c r="B122" s="16"/>
      <c r="C122" s="16"/>
      <c r="D122" s="16"/>
      <c r="E122" s="16"/>
      <c r="F122" s="20"/>
      <c r="G122" s="16"/>
      <c r="H122" s="17"/>
      <c r="I122" s="17"/>
      <c r="J122" s="17"/>
    </row>
    <row r="123" spans="1:10" hidden="1">
      <c r="A123" s="150"/>
      <c r="B123" s="16"/>
      <c r="C123" s="16"/>
      <c r="D123" s="16"/>
      <c r="E123" s="16"/>
      <c r="F123" s="20"/>
      <c r="G123" s="16"/>
      <c r="H123" s="17"/>
      <c r="I123" s="17"/>
      <c r="J123" s="17"/>
    </row>
    <row r="124" spans="1:10" hidden="1">
      <c r="A124" s="150"/>
      <c r="B124" s="16"/>
      <c r="C124" s="16"/>
      <c r="D124" s="16"/>
      <c r="E124" s="16"/>
      <c r="F124" s="20"/>
      <c r="G124" s="16"/>
      <c r="H124" s="17"/>
      <c r="I124" s="17"/>
      <c r="J124" s="17"/>
    </row>
    <row r="125" spans="1:10" hidden="1">
      <c r="A125" s="150"/>
      <c r="B125" s="16"/>
      <c r="C125" s="16"/>
      <c r="D125" s="16"/>
      <c r="E125" s="16"/>
      <c r="F125" s="20"/>
      <c r="G125" s="16"/>
      <c r="H125" s="17"/>
      <c r="I125" s="17"/>
      <c r="J125" s="17"/>
    </row>
    <row r="126" spans="1:10" hidden="1">
      <c r="A126" s="150"/>
      <c r="B126" s="16"/>
      <c r="C126" s="16"/>
      <c r="D126" s="16"/>
      <c r="E126" s="16"/>
      <c r="F126" s="20"/>
      <c r="G126" s="16"/>
      <c r="H126" s="17"/>
      <c r="I126" s="17"/>
      <c r="J126" s="17"/>
    </row>
    <row r="127" spans="1:10" hidden="1">
      <c r="A127" s="150"/>
      <c r="B127" s="16"/>
      <c r="C127" s="16"/>
      <c r="D127" s="16"/>
      <c r="E127" s="16"/>
      <c r="F127" s="20"/>
      <c r="G127" s="16"/>
      <c r="H127" s="17"/>
      <c r="I127" s="17"/>
      <c r="J127" s="17"/>
    </row>
    <row r="128" spans="1:10" hidden="1">
      <c r="A128" s="150"/>
      <c r="B128" s="16"/>
      <c r="C128" s="16"/>
      <c r="D128" s="16"/>
      <c r="E128" s="16"/>
      <c r="F128" s="20"/>
      <c r="G128" s="16"/>
      <c r="H128" s="17"/>
      <c r="I128" s="17"/>
      <c r="J128" s="17"/>
    </row>
    <row r="129" spans="1:10" hidden="1">
      <c r="A129" s="150"/>
      <c r="B129" s="16"/>
      <c r="C129" s="16"/>
      <c r="D129" s="16"/>
      <c r="E129" s="16"/>
      <c r="F129" s="20"/>
      <c r="G129" s="16"/>
      <c r="H129" s="17"/>
      <c r="I129" s="17"/>
      <c r="J129" s="17"/>
    </row>
    <row r="130" spans="1:10" hidden="1">
      <c r="A130" s="150"/>
      <c r="B130" s="16"/>
      <c r="C130" s="16"/>
      <c r="D130" s="16"/>
      <c r="E130" s="16"/>
      <c r="F130" s="20"/>
      <c r="G130" s="16"/>
      <c r="H130" s="17"/>
      <c r="I130" s="17"/>
      <c r="J130" s="17"/>
    </row>
    <row r="131" spans="1:10" hidden="1">
      <c r="A131" s="150"/>
      <c r="B131" s="16"/>
      <c r="C131" s="16"/>
      <c r="D131" s="16"/>
      <c r="E131" s="16"/>
      <c r="F131" s="16"/>
      <c r="G131" s="16"/>
      <c r="H131" s="17"/>
      <c r="I131" s="17"/>
      <c r="J131" s="17"/>
    </row>
    <row r="132" spans="1:10" hidden="1">
      <c r="A132" s="150"/>
      <c r="B132" s="16"/>
      <c r="C132" s="16"/>
      <c r="D132" s="16"/>
      <c r="E132" s="16"/>
      <c r="F132" s="16"/>
      <c r="G132" s="16"/>
      <c r="H132" s="17"/>
      <c r="I132" s="17"/>
      <c r="J132" s="17"/>
    </row>
    <row r="133" spans="1:10" hidden="1">
      <c r="A133" s="150"/>
      <c r="B133" s="16"/>
      <c r="C133" s="16"/>
      <c r="D133" s="16"/>
      <c r="E133" s="16"/>
      <c r="F133" s="16"/>
      <c r="G133" s="16"/>
      <c r="H133" s="17"/>
      <c r="I133" s="17"/>
      <c r="J133" s="17"/>
    </row>
    <row r="134" spans="1:10" hidden="1">
      <c r="A134" s="150"/>
      <c r="B134" s="16"/>
      <c r="C134" s="16"/>
      <c r="D134" s="16"/>
      <c r="E134" s="16"/>
      <c r="F134" s="16"/>
      <c r="G134" s="16"/>
      <c r="H134" s="17"/>
      <c r="I134" s="17"/>
      <c r="J134" s="17"/>
    </row>
    <row r="135" spans="1:10" hidden="1">
      <c r="A135" s="150"/>
      <c r="B135" s="16"/>
      <c r="C135" s="16"/>
      <c r="D135" s="16"/>
      <c r="E135" s="16"/>
      <c r="F135" s="16"/>
      <c r="G135" s="16"/>
      <c r="H135" s="17"/>
      <c r="I135" s="17"/>
      <c r="J135" s="17"/>
    </row>
    <row r="136" spans="1:10" hidden="1">
      <c r="A136" s="150"/>
      <c r="B136" s="16"/>
      <c r="C136" s="16"/>
      <c r="D136" s="16"/>
      <c r="E136" s="16"/>
      <c r="F136" s="16"/>
      <c r="G136" s="16"/>
      <c r="H136" s="17"/>
      <c r="I136" s="17"/>
      <c r="J136" s="17"/>
    </row>
    <row r="137" spans="1:10" hidden="1">
      <c r="A137" s="150"/>
      <c r="B137" s="16"/>
      <c r="C137" s="16"/>
      <c r="D137" s="16"/>
      <c r="E137" s="16"/>
      <c r="F137" s="16"/>
      <c r="G137" s="16"/>
      <c r="H137" s="17"/>
      <c r="I137" s="17"/>
      <c r="J137" s="17"/>
    </row>
    <row r="138" spans="1:10" hidden="1">
      <c r="A138" s="150"/>
      <c r="B138" s="16"/>
      <c r="C138" s="16"/>
      <c r="D138" s="16"/>
      <c r="E138" s="16"/>
      <c r="F138" s="16"/>
      <c r="G138" s="16"/>
      <c r="H138" s="17"/>
      <c r="I138" s="17"/>
      <c r="J138" s="17"/>
    </row>
    <row r="139" spans="1:10" hidden="1">
      <c r="A139" s="150"/>
      <c r="B139" s="16"/>
      <c r="C139" s="16"/>
      <c r="D139" s="16"/>
      <c r="E139" s="16"/>
      <c r="F139" s="16"/>
      <c r="G139" s="16"/>
      <c r="H139" s="17"/>
      <c r="I139" s="17"/>
      <c r="J139" s="17"/>
    </row>
    <row r="140" spans="1:10" hidden="1">
      <c r="A140" s="150"/>
      <c r="B140" s="16"/>
      <c r="C140" s="16"/>
      <c r="D140" s="16"/>
      <c r="E140" s="16"/>
      <c r="F140" s="16"/>
      <c r="G140" s="16"/>
      <c r="H140" s="17"/>
      <c r="I140" s="17"/>
      <c r="J140" s="17"/>
    </row>
    <row r="141" spans="1:10" hidden="1">
      <c r="A141" s="150"/>
      <c r="B141" s="16"/>
      <c r="C141" s="16"/>
      <c r="D141" s="16"/>
      <c r="E141" s="16"/>
      <c r="F141" s="16"/>
      <c r="G141" s="16"/>
      <c r="H141" s="17"/>
      <c r="I141" s="17"/>
      <c r="J141" s="17"/>
    </row>
    <row r="142" spans="1:10" hidden="1">
      <c r="A142" s="150"/>
      <c r="B142" s="16"/>
      <c r="C142" s="16"/>
      <c r="D142" s="16"/>
      <c r="E142" s="16"/>
      <c r="F142" s="16"/>
      <c r="G142" s="16"/>
      <c r="H142" s="17"/>
      <c r="I142" s="17"/>
      <c r="J142" s="17"/>
    </row>
    <row r="143" spans="1:10" hidden="1">
      <c r="A143" s="150"/>
      <c r="B143" s="16"/>
      <c r="C143" s="16"/>
      <c r="D143" s="16"/>
      <c r="E143" s="16"/>
      <c r="F143" s="16"/>
      <c r="G143" s="16"/>
      <c r="H143" s="17"/>
      <c r="I143" s="17"/>
      <c r="J143" s="17"/>
    </row>
    <row r="144" spans="1:10" hidden="1">
      <c r="A144" s="150"/>
      <c r="B144" s="16"/>
      <c r="C144" s="16"/>
      <c r="D144" s="16"/>
      <c r="E144" s="16"/>
      <c r="F144" s="16"/>
      <c r="G144" s="16"/>
      <c r="H144" s="17"/>
      <c r="I144" s="17"/>
      <c r="J144" s="17"/>
    </row>
    <row r="145" spans="1:10" hidden="1">
      <c r="A145" s="150"/>
      <c r="B145" s="16"/>
      <c r="C145" s="16"/>
      <c r="D145" s="16"/>
      <c r="E145" s="16"/>
      <c r="F145" s="16"/>
      <c r="G145" s="16"/>
      <c r="H145" s="17"/>
      <c r="I145" s="17"/>
      <c r="J145" s="17"/>
    </row>
    <row r="146" spans="1:10" hidden="1">
      <c r="A146" s="150"/>
      <c r="B146" s="16"/>
      <c r="C146" s="16"/>
      <c r="D146" s="16"/>
      <c r="E146" s="16"/>
      <c r="F146" s="16"/>
      <c r="G146" s="16"/>
      <c r="H146" s="17"/>
      <c r="I146" s="17"/>
      <c r="J146" s="17"/>
    </row>
    <row r="147" spans="1:10" hidden="1">
      <c r="A147" s="150"/>
      <c r="B147" s="16"/>
      <c r="C147" s="16"/>
      <c r="D147" s="16"/>
      <c r="E147" s="16"/>
      <c r="F147" s="16"/>
      <c r="G147" s="16"/>
      <c r="H147" s="17"/>
      <c r="I147" s="17"/>
      <c r="J147" s="17"/>
    </row>
    <row r="148" spans="1:10" hidden="1">
      <c r="A148" s="150"/>
      <c r="B148" s="16"/>
      <c r="C148" s="16"/>
      <c r="D148" s="16"/>
      <c r="E148" s="16"/>
      <c r="F148" s="16"/>
      <c r="G148" s="16"/>
      <c r="H148" s="17"/>
      <c r="I148" s="17"/>
      <c r="J148" s="17"/>
    </row>
    <row r="149" spans="1:10" hidden="1">
      <c r="A149" s="150"/>
      <c r="B149" s="16"/>
      <c r="C149" s="16"/>
      <c r="D149" s="16"/>
      <c r="E149" s="16"/>
      <c r="F149" s="16"/>
      <c r="G149" s="16"/>
      <c r="H149" s="17"/>
      <c r="I149" s="17"/>
      <c r="J149" s="17"/>
    </row>
    <row r="150" spans="1:10" hidden="1">
      <c r="A150" s="150"/>
      <c r="B150" s="16"/>
      <c r="C150" s="16"/>
      <c r="D150" s="16"/>
      <c r="E150" s="16"/>
      <c r="F150" s="16"/>
      <c r="G150" s="16"/>
      <c r="H150" s="17"/>
      <c r="I150" s="17"/>
      <c r="J150" s="17"/>
    </row>
    <row r="151" spans="1:10" hidden="1">
      <c r="A151" s="150"/>
      <c r="B151" s="16"/>
      <c r="C151" s="16"/>
      <c r="D151" s="16"/>
      <c r="E151" s="16"/>
      <c r="F151" s="16"/>
      <c r="G151" s="16"/>
      <c r="H151" s="17"/>
      <c r="I151" s="17"/>
      <c r="J151" s="17"/>
    </row>
    <row r="152" spans="1:10" hidden="1">
      <c r="A152" s="150"/>
      <c r="B152" s="16"/>
      <c r="C152" s="16"/>
      <c r="D152" s="16"/>
      <c r="E152" s="16"/>
      <c r="F152" s="16"/>
      <c r="G152" s="16"/>
      <c r="H152" s="17"/>
      <c r="I152" s="17"/>
      <c r="J152" s="17"/>
    </row>
    <row r="153" spans="1:10" hidden="1">
      <c r="A153" s="150"/>
      <c r="B153" s="16"/>
      <c r="C153" s="16"/>
      <c r="D153" s="16"/>
      <c r="E153" s="16"/>
      <c r="F153" s="16"/>
      <c r="G153" s="16"/>
      <c r="H153" s="17"/>
      <c r="I153" s="17"/>
      <c r="J153" s="17"/>
    </row>
    <row r="154" spans="1:10" hidden="1">
      <c r="A154" s="150"/>
      <c r="B154" s="16"/>
      <c r="C154" s="16"/>
      <c r="D154" s="16"/>
      <c r="E154" s="16"/>
      <c r="F154" s="16"/>
      <c r="G154" s="16"/>
      <c r="H154" s="17"/>
      <c r="I154" s="17"/>
      <c r="J154" s="17"/>
    </row>
    <row r="155" spans="1:10" hidden="1">
      <c r="A155" s="150"/>
      <c r="B155" s="16"/>
      <c r="C155" s="16"/>
      <c r="D155" s="16"/>
      <c r="E155" s="16"/>
      <c r="F155" s="16"/>
      <c r="G155" s="16"/>
      <c r="H155" s="17"/>
      <c r="I155" s="17"/>
      <c r="J155" s="17"/>
    </row>
    <row r="156" spans="1:10" hidden="1">
      <c r="A156" s="150"/>
      <c r="B156" s="16"/>
      <c r="C156" s="16"/>
      <c r="D156" s="16"/>
      <c r="E156" s="16"/>
      <c r="F156" s="16"/>
      <c r="G156" s="16"/>
      <c r="H156" s="17"/>
      <c r="I156" s="17"/>
      <c r="J156" s="17"/>
    </row>
    <row r="157" spans="1:10" hidden="1">
      <c r="A157" s="150"/>
      <c r="B157" s="16"/>
      <c r="C157" s="16"/>
      <c r="D157" s="16"/>
      <c r="E157" s="16"/>
      <c r="F157" s="16"/>
      <c r="G157" s="16"/>
      <c r="H157" s="17"/>
      <c r="I157" s="17"/>
      <c r="J157" s="17"/>
    </row>
    <row r="158" spans="1:10" hidden="1">
      <c r="A158" s="150"/>
      <c r="B158" s="16"/>
      <c r="C158" s="16"/>
      <c r="D158" s="16"/>
      <c r="E158" s="16"/>
      <c r="F158" s="16"/>
      <c r="G158" s="16"/>
      <c r="H158" s="17"/>
      <c r="I158" s="17"/>
      <c r="J158" s="17"/>
    </row>
    <row r="159" spans="1:10" hidden="1">
      <c r="A159" s="150"/>
      <c r="B159" s="16"/>
      <c r="C159" s="16"/>
      <c r="D159" s="16"/>
      <c r="E159" s="16"/>
      <c r="F159" s="16"/>
      <c r="G159" s="16"/>
      <c r="H159" s="17"/>
      <c r="I159" s="17"/>
      <c r="J159" s="17"/>
    </row>
    <row r="160" spans="1:10" hidden="1">
      <c r="A160" s="150"/>
      <c r="B160" s="16"/>
      <c r="C160" s="16"/>
      <c r="D160" s="16"/>
      <c r="E160" s="16"/>
      <c r="F160" s="16"/>
      <c r="G160" s="16"/>
      <c r="H160" s="17"/>
      <c r="I160" s="17"/>
      <c r="J160" s="17"/>
    </row>
    <row r="161" spans="1:10" hidden="1">
      <c r="A161" s="150"/>
      <c r="B161" s="16"/>
      <c r="C161" s="16"/>
      <c r="D161" s="16"/>
      <c r="E161" s="16"/>
      <c r="F161" s="16"/>
      <c r="G161" s="16"/>
      <c r="H161" s="17"/>
      <c r="I161" s="17"/>
      <c r="J161" s="17"/>
    </row>
    <row r="162" spans="1:10" hidden="1">
      <c r="A162" s="150"/>
      <c r="B162" s="16"/>
      <c r="C162" s="16"/>
      <c r="D162" s="16"/>
      <c r="E162" s="16"/>
      <c r="F162" s="16"/>
      <c r="G162" s="16"/>
      <c r="H162" s="17"/>
      <c r="I162" s="17"/>
      <c r="J162" s="17"/>
    </row>
    <row r="163" spans="1:10" hidden="1">
      <c r="A163" s="150"/>
      <c r="B163" s="16"/>
      <c r="C163" s="16"/>
      <c r="D163" s="16"/>
      <c r="E163" s="16"/>
      <c r="F163" s="16"/>
      <c r="G163" s="16"/>
      <c r="H163" s="17"/>
      <c r="I163" s="17"/>
      <c r="J163" s="17"/>
    </row>
    <row r="164" spans="1:10" hidden="1">
      <c r="A164" s="150"/>
      <c r="B164" s="16"/>
      <c r="C164" s="16"/>
      <c r="D164" s="16"/>
      <c r="E164" s="16"/>
      <c r="F164" s="16"/>
      <c r="G164" s="16"/>
      <c r="H164" s="17"/>
      <c r="I164" s="17"/>
      <c r="J164" s="17"/>
    </row>
    <row r="165" spans="1:10" hidden="1">
      <c r="A165" s="150"/>
      <c r="B165" s="16"/>
      <c r="C165" s="16"/>
      <c r="D165" s="16"/>
      <c r="E165" s="16"/>
      <c r="F165" s="16"/>
      <c r="G165" s="16"/>
      <c r="H165" s="17"/>
      <c r="I165" s="17"/>
      <c r="J165" s="17"/>
    </row>
    <row r="166" spans="1:10" hidden="1">
      <c r="A166" s="150"/>
      <c r="B166" s="16"/>
      <c r="C166" s="16"/>
      <c r="D166" s="16"/>
      <c r="E166" s="16"/>
      <c r="F166" s="16"/>
      <c r="G166" s="16"/>
      <c r="H166" s="17"/>
      <c r="I166" s="17"/>
      <c r="J166" s="17"/>
    </row>
    <row r="167" spans="1:10" hidden="1">
      <c r="A167" s="150"/>
      <c r="B167" s="16"/>
      <c r="C167" s="16"/>
      <c r="D167" s="16"/>
      <c r="E167" s="16"/>
      <c r="F167" s="16"/>
      <c r="G167" s="16"/>
      <c r="H167" s="17"/>
      <c r="I167" s="17"/>
      <c r="J167" s="17"/>
    </row>
    <row r="168" spans="1:10" hidden="1">
      <c r="A168" s="150"/>
      <c r="B168" s="16"/>
      <c r="C168" s="16"/>
      <c r="D168" s="16"/>
      <c r="E168" s="16"/>
      <c r="F168" s="16"/>
      <c r="G168" s="16"/>
      <c r="H168" s="17"/>
      <c r="I168" s="17"/>
      <c r="J168" s="17"/>
    </row>
    <row r="169" spans="1:10" hidden="1">
      <c r="A169" s="150"/>
      <c r="B169" s="16"/>
      <c r="C169" s="16"/>
      <c r="D169" s="16"/>
      <c r="E169" s="16"/>
      <c r="F169" s="16"/>
      <c r="G169" s="16"/>
      <c r="H169" s="17"/>
      <c r="I169" s="17"/>
      <c r="J169" s="17"/>
    </row>
    <row r="170" spans="1:10" hidden="1">
      <c r="A170" s="150"/>
      <c r="B170" s="16"/>
      <c r="C170" s="16"/>
      <c r="D170" s="16"/>
      <c r="E170" s="16"/>
      <c r="F170" s="16"/>
      <c r="G170" s="16"/>
      <c r="H170" s="17"/>
      <c r="I170" s="17"/>
      <c r="J170" s="17"/>
    </row>
    <row r="171" spans="1:10" hidden="1">
      <c r="A171" s="150"/>
      <c r="B171" s="16"/>
      <c r="C171" s="16"/>
      <c r="D171" s="16"/>
      <c r="E171" s="16"/>
      <c r="F171" s="16"/>
      <c r="G171" s="16"/>
      <c r="H171" s="17"/>
      <c r="I171" s="17"/>
      <c r="J171" s="17"/>
    </row>
    <row r="172" spans="1:10" hidden="1">
      <c r="A172" s="150"/>
      <c r="B172" s="16"/>
      <c r="C172" s="16"/>
      <c r="D172" s="16"/>
      <c r="E172" s="16"/>
      <c r="F172" s="16"/>
      <c r="G172" s="16"/>
      <c r="H172" s="17"/>
      <c r="I172" s="17"/>
      <c r="J172" s="17"/>
    </row>
    <row r="173" spans="1:10" hidden="1">
      <c r="A173" s="150"/>
      <c r="B173" s="16"/>
      <c r="C173" s="16"/>
      <c r="D173" s="16"/>
      <c r="E173" s="16"/>
      <c r="F173" s="16"/>
      <c r="G173" s="16"/>
      <c r="H173" s="17"/>
      <c r="I173" s="17"/>
      <c r="J173" s="17"/>
    </row>
    <row r="174" spans="1:10" hidden="1">
      <c r="A174" s="150"/>
      <c r="B174" s="16"/>
      <c r="C174" s="16"/>
      <c r="D174" s="16"/>
      <c r="E174" s="16"/>
      <c r="F174" s="16"/>
      <c r="G174" s="16"/>
      <c r="H174" s="17"/>
      <c r="I174" s="17"/>
      <c r="J174" s="17"/>
    </row>
    <row r="175" spans="1:10" hidden="1">
      <c r="A175" s="150"/>
      <c r="B175" s="16"/>
      <c r="C175" s="16"/>
      <c r="D175" s="16"/>
      <c r="E175" s="16"/>
      <c r="F175" s="16"/>
      <c r="G175" s="16"/>
      <c r="H175" s="17"/>
      <c r="I175" s="17"/>
      <c r="J175" s="17"/>
    </row>
    <row r="176" spans="1:10" hidden="1">
      <c r="A176" s="150"/>
      <c r="B176" s="16"/>
      <c r="C176" s="16"/>
      <c r="D176" s="16"/>
      <c r="E176" s="16"/>
      <c r="F176" s="16"/>
      <c r="G176" s="16"/>
      <c r="H176" s="17"/>
      <c r="I176" s="17"/>
      <c r="J176" s="17"/>
    </row>
    <row r="177" spans="1:10" hidden="1">
      <c r="A177" s="150"/>
      <c r="B177" s="16"/>
      <c r="C177" s="16"/>
      <c r="D177" s="16"/>
      <c r="E177" s="16"/>
      <c r="F177" s="16"/>
      <c r="G177" s="16"/>
      <c r="H177" s="17"/>
      <c r="I177" s="17"/>
      <c r="J177" s="17"/>
    </row>
    <row r="178" spans="1:10" hidden="1">
      <c r="A178" s="150"/>
      <c r="B178" s="16"/>
      <c r="C178" s="16"/>
      <c r="D178" s="16"/>
      <c r="E178" s="16"/>
      <c r="F178" s="16"/>
      <c r="G178" s="16"/>
      <c r="H178" s="17"/>
      <c r="I178" s="17"/>
      <c r="J178" s="17"/>
    </row>
    <row r="179" spans="1:10" hidden="1">
      <c r="A179" s="150"/>
      <c r="B179" s="16"/>
      <c r="C179" s="16"/>
      <c r="D179" s="16"/>
      <c r="E179" s="16"/>
      <c r="F179" s="16"/>
      <c r="G179" s="16"/>
      <c r="H179" s="17"/>
      <c r="I179" s="17"/>
      <c r="J179" s="17"/>
    </row>
    <row r="180" spans="1:10" hidden="1">
      <c r="A180" s="150"/>
      <c r="B180" s="16"/>
      <c r="C180" s="16"/>
      <c r="D180" s="16"/>
      <c r="E180" s="16"/>
      <c r="F180" s="16"/>
      <c r="G180" s="16"/>
      <c r="H180" s="17"/>
      <c r="I180" s="17"/>
      <c r="J180" s="17"/>
    </row>
    <row r="181" spans="1:10" hidden="1">
      <c r="A181" s="150"/>
      <c r="B181" s="16"/>
      <c r="C181" s="16"/>
      <c r="D181" s="16"/>
      <c r="E181" s="16"/>
      <c r="F181" s="16"/>
      <c r="G181" s="16"/>
      <c r="H181" s="17"/>
      <c r="I181" s="17"/>
      <c r="J181" s="17"/>
    </row>
    <row r="182" spans="1:10" hidden="1">
      <c r="A182" s="150"/>
      <c r="B182" s="16"/>
      <c r="C182" s="16"/>
      <c r="D182" s="16"/>
      <c r="E182" s="16"/>
      <c r="F182" s="16"/>
      <c r="G182" s="16"/>
      <c r="H182" s="17"/>
      <c r="I182" s="17"/>
      <c r="J182" s="17"/>
    </row>
    <row r="183" spans="1:10" hidden="1">
      <c r="A183" s="150"/>
      <c r="B183" s="16"/>
      <c r="C183" s="16"/>
      <c r="D183" s="16"/>
      <c r="E183" s="16"/>
      <c r="F183" s="16"/>
      <c r="G183" s="16"/>
      <c r="H183" s="17"/>
      <c r="I183" s="17"/>
      <c r="J183" s="17"/>
    </row>
    <row r="184" spans="1:10" hidden="1">
      <c r="A184" s="150"/>
      <c r="B184" s="16"/>
      <c r="C184" s="16"/>
      <c r="D184" s="16"/>
      <c r="E184" s="16"/>
      <c r="F184" s="16"/>
      <c r="G184" s="16"/>
      <c r="H184" s="17"/>
      <c r="I184" s="17"/>
      <c r="J184" s="17"/>
    </row>
    <row r="185" spans="1:10" hidden="1">
      <c r="A185" s="150"/>
      <c r="B185" s="16"/>
      <c r="C185" s="16"/>
      <c r="D185" s="16"/>
      <c r="E185" s="16"/>
      <c r="F185" s="16"/>
      <c r="G185" s="16"/>
      <c r="H185" s="17"/>
      <c r="I185" s="17"/>
      <c r="J185" s="17"/>
    </row>
    <row r="186" spans="1:10" hidden="1">
      <c r="A186" s="150"/>
      <c r="B186" s="16"/>
      <c r="C186" s="16"/>
      <c r="D186" s="16"/>
      <c r="E186" s="16"/>
      <c r="F186" s="16"/>
      <c r="G186" s="16"/>
      <c r="H186" s="17"/>
      <c r="I186" s="17"/>
      <c r="J186" s="17"/>
    </row>
    <row r="187" spans="1:10" hidden="1">
      <c r="A187" s="150"/>
      <c r="B187" s="16"/>
      <c r="C187" s="16"/>
      <c r="D187" s="16"/>
      <c r="E187" s="16"/>
      <c r="F187" s="16"/>
      <c r="G187" s="16"/>
      <c r="H187" s="17"/>
      <c r="I187" s="17"/>
      <c r="J187" s="17"/>
    </row>
    <row r="188" spans="1:10" hidden="1">
      <c r="A188" s="150"/>
      <c r="B188" s="16"/>
      <c r="C188" s="16"/>
      <c r="D188" s="16"/>
      <c r="E188" s="16"/>
      <c r="F188" s="16"/>
      <c r="G188" s="16"/>
      <c r="H188" s="17"/>
      <c r="I188" s="17"/>
      <c r="J188" s="17"/>
    </row>
    <row r="189" spans="1:10" hidden="1">
      <c r="A189" s="150"/>
      <c r="B189" s="16"/>
      <c r="C189" s="16"/>
      <c r="D189" s="16"/>
      <c r="E189" s="16"/>
      <c r="F189" s="16"/>
      <c r="G189" s="16"/>
      <c r="H189" s="17"/>
      <c r="I189" s="17"/>
      <c r="J189" s="17"/>
    </row>
    <row r="190" spans="1:10" hidden="1">
      <c r="A190" s="150"/>
      <c r="B190" s="16"/>
      <c r="C190" s="16"/>
      <c r="D190" s="16"/>
      <c r="E190" s="16"/>
      <c r="F190" s="16"/>
      <c r="G190" s="16"/>
      <c r="H190" s="17"/>
      <c r="I190" s="17"/>
      <c r="J190" s="17"/>
    </row>
    <row r="191" spans="1:10" hidden="1">
      <c r="A191" s="150"/>
      <c r="B191" s="16"/>
      <c r="C191" s="16"/>
      <c r="D191" s="16"/>
      <c r="E191" s="16"/>
      <c r="F191" s="16"/>
      <c r="G191" s="16"/>
      <c r="H191" s="17"/>
      <c r="I191" s="17"/>
      <c r="J191" s="17"/>
    </row>
    <row r="192" spans="1:10" hidden="1">
      <c r="A192" s="150"/>
      <c r="B192" s="16"/>
      <c r="C192" s="16"/>
      <c r="D192" s="16"/>
      <c r="E192" s="16"/>
      <c r="F192" s="16"/>
      <c r="G192" s="16"/>
      <c r="H192" s="17"/>
      <c r="I192" s="17"/>
      <c r="J192" s="17"/>
    </row>
    <row r="193" spans="1:10" hidden="1">
      <c r="A193" s="150"/>
      <c r="B193" s="16"/>
      <c r="C193" s="16"/>
      <c r="D193" s="16"/>
      <c r="E193" s="16"/>
      <c r="F193" s="16"/>
      <c r="G193" s="16"/>
      <c r="H193" s="17"/>
      <c r="I193" s="17"/>
      <c r="J193" s="17"/>
    </row>
    <row r="194" spans="1:10" hidden="1">
      <c r="A194" s="150"/>
      <c r="B194" s="16"/>
      <c r="C194" s="16"/>
      <c r="D194" s="16"/>
      <c r="E194" s="16"/>
      <c r="F194" s="16"/>
      <c r="G194" s="16"/>
      <c r="H194" s="17"/>
      <c r="I194" s="17"/>
      <c r="J194" s="17"/>
    </row>
    <row r="195" spans="1:10" hidden="1">
      <c r="A195" s="150"/>
      <c r="B195" s="16"/>
      <c r="C195" s="16"/>
      <c r="D195" s="16"/>
      <c r="E195" s="16"/>
      <c r="F195" s="16"/>
      <c r="G195" s="16"/>
      <c r="H195" s="17"/>
      <c r="I195" s="17"/>
      <c r="J195" s="17"/>
    </row>
    <row r="196" spans="1:10" hidden="1">
      <c r="A196" s="150"/>
      <c r="B196" s="16"/>
      <c r="C196" s="16"/>
      <c r="D196" s="16"/>
      <c r="E196" s="16"/>
      <c r="F196" s="16"/>
      <c r="G196" s="16"/>
      <c r="H196" s="17"/>
      <c r="I196" s="17"/>
      <c r="J196" s="17"/>
    </row>
    <row r="197" spans="1:10" hidden="1">
      <c r="A197" s="150"/>
      <c r="B197" s="16"/>
      <c r="C197" s="16"/>
      <c r="D197" s="16"/>
      <c r="E197" s="16"/>
      <c r="F197" s="16"/>
      <c r="G197" s="16"/>
      <c r="H197" s="17"/>
      <c r="I197" s="17"/>
      <c r="J197" s="17"/>
    </row>
    <row r="198" spans="1:10" hidden="1">
      <c r="A198" s="150"/>
      <c r="B198" s="16"/>
      <c r="C198" s="16"/>
      <c r="D198" s="16"/>
      <c r="E198" s="16"/>
      <c r="F198" s="16"/>
      <c r="G198" s="16"/>
      <c r="H198" s="17"/>
      <c r="I198" s="17"/>
      <c r="J198" s="17"/>
    </row>
    <row r="199" spans="1:10" hidden="1">
      <c r="A199" s="150"/>
      <c r="B199" s="16"/>
      <c r="C199" s="16"/>
      <c r="D199" s="16"/>
      <c r="E199" s="16"/>
      <c r="F199" s="16"/>
      <c r="G199" s="16"/>
      <c r="H199" s="17"/>
      <c r="I199" s="17"/>
      <c r="J199" s="17"/>
    </row>
    <row r="200" spans="1:10" hidden="1">
      <c r="A200" s="150"/>
      <c r="B200" s="16"/>
      <c r="C200" s="16"/>
      <c r="D200" s="16"/>
      <c r="E200" s="16"/>
      <c r="F200" s="16"/>
      <c r="G200" s="16"/>
      <c r="H200" s="17"/>
      <c r="I200" s="17"/>
      <c r="J200" s="17"/>
    </row>
    <row r="201" spans="1:10" hidden="1">
      <c r="A201" s="150"/>
      <c r="B201" s="16"/>
      <c r="C201" s="16"/>
      <c r="D201" s="16"/>
      <c r="E201" s="16"/>
      <c r="F201" s="16"/>
      <c r="G201" s="16"/>
      <c r="H201" s="17"/>
      <c r="I201" s="17"/>
      <c r="J201" s="17"/>
    </row>
    <row r="202" spans="1:10" hidden="1">
      <c r="A202" s="150"/>
      <c r="B202" s="16"/>
      <c r="C202" s="16"/>
      <c r="D202" s="16"/>
      <c r="E202" s="16"/>
      <c r="F202" s="16"/>
      <c r="G202" s="16"/>
      <c r="H202" s="17"/>
      <c r="I202" s="17"/>
      <c r="J202" s="17"/>
    </row>
    <row r="203" spans="1:10" hidden="1">
      <c r="A203" s="150"/>
      <c r="B203" s="16"/>
      <c r="C203" s="16"/>
      <c r="D203" s="16"/>
      <c r="E203" s="16"/>
      <c r="F203" s="16"/>
      <c r="G203" s="16"/>
      <c r="H203" s="17"/>
      <c r="I203" s="17"/>
      <c r="J203" s="17"/>
    </row>
    <row r="204" spans="1:10" hidden="1">
      <c r="A204" s="150"/>
      <c r="B204" s="16"/>
      <c r="C204" s="16"/>
      <c r="D204" s="16"/>
      <c r="E204" s="16"/>
      <c r="F204" s="16"/>
      <c r="G204" s="16"/>
      <c r="H204" s="17"/>
      <c r="I204" s="17"/>
      <c r="J204" s="17"/>
    </row>
    <row r="205" spans="1:10" hidden="1">
      <c r="A205" s="150"/>
      <c r="B205" s="16"/>
      <c r="C205" s="16"/>
      <c r="D205" s="16"/>
      <c r="E205" s="16"/>
      <c r="F205" s="16"/>
      <c r="G205" s="16"/>
      <c r="H205" s="17"/>
      <c r="I205" s="17"/>
      <c r="J205" s="17"/>
    </row>
    <row r="206" spans="1:10" hidden="1">
      <c r="A206" s="150"/>
      <c r="B206" s="16"/>
      <c r="C206" s="16"/>
      <c r="D206" s="16"/>
      <c r="E206" s="16"/>
      <c r="F206" s="16"/>
      <c r="G206" s="16"/>
      <c r="H206" s="17"/>
      <c r="I206" s="17"/>
      <c r="J206" s="17"/>
    </row>
    <row r="207" spans="1:10" hidden="1">
      <c r="A207" s="150"/>
      <c r="B207" s="16"/>
      <c r="C207" s="16"/>
      <c r="D207" s="16"/>
      <c r="E207" s="16"/>
      <c r="F207" s="16"/>
      <c r="G207" s="16"/>
      <c r="H207" s="17"/>
      <c r="I207" s="17"/>
      <c r="J207" s="17"/>
    </row>
    <row r="208" spans="1:10" hidden="1">
      <c r="A208" s="150"/>
      <c r="B208" s="16"/>
      <c r="C208" s="16"/>
      <c r="D208" s="16"/>
      <c r="E208" s="16"/>
      <c r="F208" s="16"/>
      <c r="G208" s="16"/>
      <c r="H208" s="17"/>
      <c r="I208" s="17"/>
      <c r="J208" s="17"/>
    </row>
    <row r="209" spans="1:10" hidden="1">
      <c r="A209" s="150"/>
      <c r="B209" s="16"/>
      <c r="C209" s="16"/>
      <c r="D209" s="16"/>
      <c r="E209" s="16"/>
      <c r="F209" s="16"/>
      <c r="G209" s="16"/>
      <c r="H209" s="17"/>
      <c r="I209" s="17"/>
      <c r="J209" s="17"/>
    </row>
    <row r="210" spans="1:10" hidden="1">
      <c r="A210" s="150"/>
      <c r="B210" s="16"/>
      <c r="C210" s="16"/>
      <c r="D210" s="16"/>
      <c r="E210" s="16"/>
      <c r="F210" s="16"/>
      <c r="G210" s="16"/>
      <c r="H210" s="17"/>
      <c r="I210" s="17"/>
      <c r="J210" s="17"/>
    </row>
    <row r="211" spans="1:10" hidden="1">
      <c r="A211" s="150"/>
      <c r="B211" s="16"/>
      <c r="C211" s="16"/>
      <c r="D211" s="16"/>
      <c r="E211" s="16"/>
      <c r="F211" s="16"/>
      <c r="G211" s="16"/>
      <c r="H211" s="17"/>
      <c r="I211" s="17"/>
      <c r="J211" s="17"/>
    </row>
    <row r="212" spans="1:10" hidden="1">
      <c r="A212" s="150"/>
      <c r="B212" s="16"/>
      <c r="C212" s="16"/>
      <c r="D212" s="16"/>
      <c r="E212" s="16"/>
      <c r="F212" s="16"/>
      <c r="G212" s="16"/>
      <c r="H212" s="17"/>
      <c r="I212" s="17"/>
      <c r="J212" s="17"/>
    </row>
    <row r="213" spans="1:10" hidden="1">
      <c r="A213" s="150"/>
      <c r="B213" s="16"/>
      <c r="C213" s="16"/>
      <c r="D213" s="16"/>
      <c r="E213" s="16"/>
      <c r="F213" s="16"/>
      <c r="G213" s="16"/>
      <c r="H213" s="17"/>
      <c r="I213" s="17"/>
      <c r="J213" s="17"/>
    </row>
    <row r="214" spans="1:10" hidden="1">
      <c r="A214" s="150"/>
      <c r="B214" s="16"/>
      <c r="C214" s="16"/>
      <c r="D214" s="16"/>
      <c r="E214" s="16"/>
      <c r="F214" s="16"/>
      <c r="G214" s="16"/>
      <c r="H214" s="17"/>
      <c r="I214" s="17"/>
      <c r="J214" s="17"/>
    </row>
    <row r="215" spans="1:10" hidden="1">
      <c r="A215" s="150"/>
      <c r="B215" s="16"/>
      <c r="C215" s="16"/>
      <c r="D215" s="16"/>
      <c r="E215" s="16"/>
      <c r="F215" s="16"/>
      <c r="G215" s="16"/>
      <c r="H215" s="17"/>
      <c r="I215" s="17"/>
      <c r="J215" s="17"/>
    </row>
    <row r="216" spans="1:10" hidden="1">
      <c r="A216" s="150"/>
      <c r="B216" s="16"/>
      <c r="C216" s="16"/>
      <c r="D216" s="16"/>
      <c r="E216" s="16"/>
      <c r="F216" s="16"/>
      <c r="G216" s="16"/>
      <c r="H216" s="17"/>
      <c r="I216" s="17"/>
      <c r="J216" s="17"/>
    </row>
    <row r="217" spans="1:10" hidden="1">
      <c r="A217" s="150"/>
      <c r="B217" s="16"/>
      <c r="C217" s="16"/>
      <c r="D217" s="16"/>
      <c r="E217" s="16"/>
      <c r="F217" s="16"/>
      <c r="G217" s="16"/>
      <c r="H217" s="17"/>
      <c r="I217" s="17"/>
      <c r="J217" s="17"/>
    </row>
    <row r="218" spans="1:10" hidden="1">
      <c r="A218" s="150"/>
      <c r="B218" s="16"/>
      <c r="C218" s="16"/>
      <c r="D218" s="16"/>
      <c r="E218" s="16"/>
      <c r="F218" s="16"/>
      <c r="G218" s="16"/>
      <c r="H218" s="17"/>
      <c r="I218" s="17"/>
      <c r="J218" s="17"/>
    </row>
    <row r="219" spans="1:10" hidden="1">
      <c r="A219" s="150"/>
      <c r="B219" s="16"/>
      <c r="C219" s="16"/>
      <c r="D219" s="16"/>
      <c r="E219" s="16"/>
      <c r="F219" s="16"/>
      <c r="G219" s="16"/>
      <c r="H219" s="17"/>
      <c r="I219" s="17"/>
      <c r="J219" s="17"/>
    </row>
    <row r="220" spans="1:10" hidden="1">
      <c r="A220" s="150"/>
      <c r="B220" s="16"/>
      <c r="C220" s="16"/>
      <c r="D220" s="16"/>
      <c r="E220" s="16"/>
      <c r="F220" s="16"/>
      <c r="G220" s="16"/>
      <c r="H220" s="17"/>
      <c r="I220" s="17"/>
      <c r="J220" s="17"/>
    </row>
    <row r="221" spans="1:10" hidden="1">
      <c r="A221" s="150"/>
      <c r="B221" s="16"/>
      <c r="C221" s="16"/>
      <c r="D221" s="16"/>
      <c r="E221" s="16"/>
      <c r="F221" s="16"/>
      <c r="G221" s="16"/>
      <c r="H221" s="17"/>
      <c r="I221" s="17"/>
      <c r="J221" s="17"/>
    </row>
    <row r="222" spans="1:10" hidden="1">
      <c r="A222" s="150"/>
      <c r="B222" s="16"/>
      <c r="C222" s="16"/>
      <c r="D222" s="16"/>
      <c r="E222" s="16"/>
      <c r="F222" s="16"/>
      <c r="G222" s="16"/>
      <c r="H222" s="17"/>
      <c r="I222" s="17"/>
      <c r="J222" s="17"/>
    </row>
    <row r="223" spans="1:10" hidden="1">
      <c r="A223" s="150"/>
      <c r="B223" s="16"/>
      <c r="C223" s="16"/>
      <c r="D223" s="16"/>
      <c r="E223" s="16"/>
      <c r="F223" s="16"/>
      <c r="G223" s="16"/>
      <c r="H223" s="17"/>
      <c r="I223" s="17"/>
      <c r="J223" s="17"/>
    </row>
    <row r="224" spans="1:10" hidden="1">
      <c r="A224" s="150"/>
      <c r="B224" s="16"/>
      <c r="C224" s="16"/>
      <c r="D224" s="16"/>
      <c r="E224" s="16"/>
      <c r="F224" s="16"/>
      <c r="G224" s="16"/>
      <c r="H224" s="17"/>
      <c r="I224" s="17"/>
      <c r="J224" s="17"/>
    </row>
    <row r="225" spans="1:10" hidden="1">
      <c r="A225" s="150"/>
      <c r="B225" s="16"/>
      <c r="C225" s="16"/>
      <c r="D225" s="16"/>
      <c r="E225" s="16"/>
      <c r="F225" s="16"/>
      <c r="G225" s="16"/>
      <c r="H225" s="17"/>
      <c r="I225" s="17"/>
      <c r="J225" s="17"/>
    </row>
    <row r="226" spans="1:10" hidden="1">
      <c r="A226" s="150"/>
      <c r="B226" s="16"/>
      <c r="C226" s="16"/>
      <c r="D226" s="16"/>
      <c r="E226" s="16"/>
      <c r="F226" s="16"/>
      <c r="G226" s="16"/>
      <c r="H226" s="17"/>
      <c r="I226" s="17"/>
      <c r="J226" s="17"/>
    </row>
    <row r="227" spans="1:10" hidden="1">
      <c r="A227" s="150"/>
      <c r="B227" s="16"/>
      <c r="C227" s="16"/>
      <c r="D227" s="16"/>
      <c r="E227" s="16"/>
      <c r="F227" s="16"/>
      <c r="G227" s="16"/>
      <c r="H227" s="17"/>
      <c r="I227" s="17"/>
      <c r="J227" s="17"/>
    </row>
    <row r="228" spans="1:10" hidden="1">
      <c r="A228" s="150"/>
      <c r="B228" s="16"/>
      <c r="C228" s="16"/>
      <c r="D228" s="16"/>
      <c r="E228" s="16"/>
      <c r="F228" s="16"/>
      <c r="G228" s="16"/>
      <c r="H228" s="17"/>
      <c r="I228" s="17"/>
      <c r="J228" s="17"/>
    </row>
    <row r="229" spans="1:10" hidden="1">
      <c r="A229" s="150"/>
      <c r="B229" s="16"/>
      <c r="C229" s="16"/>
      <c r="D229" s="16"/>
      <c r="E229" s="16"/>
      <c r="F229" s="16"/>
      <c r="G229" s="16"/>
      <c r="H229" s="17"/>
      <c r="I229" s="17"/>
      <c r="J229" s="17"/>
    </row>
    <row r="230" spans="1:10" hidden="1">
      <c r="A230" s="150"/>
      <c r="B230" s="16"/>
      <c r="C230" s="16"/>
      <c r="D230" s="16"/>
      <c r="E230" s="16"/>
      <c r="F230" s="16"/>
      <c r="G230" s="16"/>
      <c r="H230" s="17"/>
      <c r="I230" s="17"/>
      <c r="J230" s="17"/>
    </row>
    <row r="231" spans="1:10" hidden="1">
      <c r="A231" s="150"/>
      <c r="B231" s="16"/>
      <c r="C231" s="16"/>
      <c r="D231" s="16"/>
      <c r="E231" s="16"/>
      <c r="F231" s="16"/>
      <c r="G231" s="16"/>
      <c r="H231" s="17"/>
      <c r="I231" s="17"/>
      <c r="J231" s="17"/>
    </row>
    <row r="232" spans="1:10" hidden="1">
      <c r="A232" s="150"/>
      <c r="B232" s="16"/>
      <c r="C232" s="16"/>
      <c r="D232" s="16"/>
      <c r="E232" s="16"/>
      <c r="F232" s="16"/>
      <c r="G232" s="16"/>
      <c r="H232" s="17"/>
      <c r="I232" s="17"/>
      <c r="J232" s="17"/>
    </row>
    <row r="233" spans="1:10" hidden="1">
      <c r="A233" s="150"/>
      <c r="B233" s="16"/>
      <c r="C233" s="16"/>
      <c r="D233" s="16"/>
      <c r="E233" s="16"/>
      <c r="F233" s="16"/>
      <c r="G233" s="16"/>
      <c r="H233" s="17"/>
      <c r="I233" s="17"/>
      <c r="J233" s="17"/>
    </row>
    <row r="234" spans="1:10" hidden="1">
      <c r="A234" s="150"/>
      <c r="B234" s="16"/>
      <c r="C234" s="16"/>
      <c r="D234" s="16"/>
      <c r="E234" s="16"/>
      <c r="F234" s="16"/>
      <c r="G234" s="16"/>
      <c r="H234" s="17"/>
      <c r="I234" s="17"/>
      <c r="J234" s="17"/>
    </row>
    <row r="235" spans="1:10" hidden="1">
      <c r="A235" s="150"/>
      <c r="B235" s="16"/>
      <c r="C235" s="16"/>
      <c r="D235" s="16"/>
      <c r="E235" s="16"/>
      <c r="F235" s="16"/>
      <c r="G235" s="16"/>
      <c r="H235" s="17"/>
      <c r="I235" s="17"/>
      <c r="J235" s="17"/>
    </row>
    <row r="236" spans="1:10" hidden="1">
      <c r="A236" s="150"/>
      <c r="B236" s="16"/>
      <c r="C236" s="16"/>
      <c r="D236" s="16"/>
      <c r="E236" s="16"/>
      <c r="F236" s="16"/>
      <c r="G236" s="16"/>
      <c r="H236" s="17"/>
      <c r="I236" s="17"/>
      <c r="J236" s="17"/>
    </row>
    <row r="237" spans="1:10" hidden="1">
      <c r="A237" s="150"/>
      <c r="B237" s="16"/>
      <c r="C237" s="16"/>
      <c r="D237" s="16"/>
      <c r="E237" s="16"/>
      <c r="F237" s="16"/>
      <c r="G237" s="16"/>
      <c r="H237" s="17"/>
      <c r="I237" s="17"/>
      <c r="J237" s="17"/>
    </row>
    <row r="238" spans="1:10" hidden="1">
      <c r="A238" s="150"/>
      <c r="B238" s="16"/>
      <c r="C238" s="16"/>
      <c r="D238" s="16"/>
      <c r="E238" s="16"/>
      <c r="F238" s="16"/>
      <c r="G238" s="16"/>
      <c r="H238" s="17"/>
      <c r="I238" s="17"/>
      <c r="J238" s="17"/>
    </row>
    <row r="239" spans="1:10" hidden="1">
      <c r="A239" s="150"/>
      <c r="B239" s="16"/>
      <c r="C239" s="16"/>
      <c r="D239" s="16"/>
      <c r="E239" s="16"/>
      <c r="F239" s="16"/>
      <c r="G239" s="16"/>
      <c r="H239" s="17"/>
      <c r="I239" s="17"/>
      <c r="J239" s="17"/>
    </row>
    <row r="240" spans="1:10" hidden="1">
      <c r="A240" s="150"/>
      <c r="B240" s="16"/>
      <c r="C240" s="16"/>
      <c r="D240" s="16"/>
      <c r="E240" s="16"/>
      <c r="F240" s="16"/>
      <c r="G240" s="16"/>
      <c r="H240" s="17"/>
      <c r="I240" s="17"/>
      <c r="J240" s="17"/>
    </row>
    <row r="241" spans="1:10" hidden="1">
      <c r="A241" s="150"/>
      <c r="B241" s="16"/>
      <c r="C241" s="16"/>
      <c r="D241" s="16"/>
      <c r="E241" s="16"/>
      <c r="F241" s="16"/>
      <c r="G241" s="16"/>
      <c r="H241" s="17"/>
      <c r="I241" s="17"/>
      <c r="J241" s="17"/>
    </row>
    <row r="242" spans="1:10" hidden="1">
      <c r="A242" s="150"/>
      <c r="B242" s="16"/>
      <c r="C242" s="16"/>
      <c r="D242" s="16"/>
      <c r="E242" s="16"/>
      <c r="F242" s="16"/>
      <c r="G242" s="16"/>
      <c r="H242" s="17"/>
      <c r="I242" s="17"/>
      <c r="J242" s="17"/>
    </row>
    <row r="243" spans="1:10" hidden="1">
      <c r="A243" s="150"/>
      <c r="B243" s="16"/>
      <c r="C243" s="16"/>
      <c r="D243" s="16"/>
      <c r="E243" s="16"/>
      <c r="F243" s="16"/>
      <c r="G243" s="16"/>
      <c r="H243" s="17"/>
      <c r="I243" s="17"/>
      <c r="J243" s="17"/>
    </row>
    <row r="244" spans="1:10" hidden="1">
      <c r="A244" s="150"/>
      <c r="B244" s="16"/>
      <c r="C244" s="16"/>
      <c r="D244" s="16"/>
      <c r="E244" s="16"/>
      <c r="F244" s="16"/>
      <c r="G244" s="16"/>
      <c r="H244" s="17"/>
      <c r="I244" s="17"/>
      <c r="J244" s="17"/>
    </row>
    <row r="245" spans="1:10" hidden="1">
      <c r="A245" s="150"/>
      <c r="B245" s="16"/>
      <c r="C245" s="16"/>
      <c r="D245" s="16"/>
      <c r="E245" s="16"/>
      <c r="F245" s="16"/>
      <c r="G245" s="16"/>
      <c r="H245" s="17"/>
      <c r="I245" s="17"/>
      <c r="J245" s="17"/>
    </row>
    <row r="246" spans="1:10" hidden="1">
      <c r="A246" s="150"/>
      <c r="B246" s="16"/>
      <c r="C246" s="16"/>
      <c r="D246" s="16"/>
      <c r="E246" s="16"/>
      <c r="F246" s="16"/>
      <c r="G246" s="16"/>
      <c r="H246" s="17"/>
      <c r="I246" s="17"/>
      <c r="J246" s="17"/>
    </row>
    <row r="247" spans="1:10" hidden="1">
      <c r="A247" s="150"/>
      <c r="B247" s="16"/>
      <c r="C247" s="16"/>
      <c r="D247" s="16"/>
      <c r="E247" s="16"/>
      <c r="F247" s="16"/>
      <c r="G247" s="16"/>
      <c r="H247" s="17"/>
      <c r="I247" s="17"/>
      <c r="J247" s="17"/>
    </row>
    <row r="248" spans="1:10" hidden="1">
      <c r="A248" s="150"/>
      <c r="B248" s="16"/>
      <c r="C248" s="16"/>
      <c r="D248" s="16"/>
      <c r="E248" s="16"/>
      <c r="F248" s="16"/>
      <c r="G248" s="16"/>
      <c r="H248" s="17"/>
      <c r="I248" s="17"/>
      <c r="J248" s="17"/>
    </row>
    <row r="249" spans="1:10" hidden="1">
      <c r="A249" s="150"/>
      <c r="B249" s="16"/>
      <c r="C249" s="16"/>
      <c r="D249" s="16"/>
      <c r="E249" s="16"/>
      <c r="F249" s="16"/>
      <c r="G249" s="16"/>
      <c r="H249" s="17"/>
      <c r="I249" s="17"/>
      <c r="J249" s="17"/>
    </row>
    <row r="250" spans="1:10" hidden="1">
      <c r="A250" s="150"/>
      <c r="B250" s="16"/>
      <c r="C250" s="16"/>
      <c r="D250" s="16"/>
      <c r="E250" s="16"/>
      <c r="F250" s="16"/>
      <c r="G250" s="16"/>
      <c r="H250" s="17"/>
      <c r="I250" s="17"/>
      <c r="J250" s="17"/>
    </row>
    <row r="251" spans="1:10" hidden="1">
      <c r="A251" s="150"/>
      <c r="B251" s="16"/>
      <c r="C251" s="16"/>
      <c r="D251" s="16"/>
      <c r="E251" s="16"/>
      <c r="F251" s="16"/>
      <c r="G251" s="16"/>
      <c r="H251" s="17"/>
      <c r="I251" s="17"/>
      <c r="J251" s="17"/>
    </row>
    <row r="252" spans="1:10" hidden="1">
      <c r="A252" s="150"/>
      <c r="B252" s="16"/>
      <c r="C252" s="16"/>
      <c r="D252" s="16"/>
      <c r="E252" s="16"/>
      <c r="F252" s="16"/>
      <c r="G252" s="16"/>
      <c r="H252" s="17"/>
      <c r="I252" s="17"/>
      <c r="J252" s="17"/>
    </row>
    <row r="253" spans="1:10" hidden="1">
      <c r="A253" s="150"/>
      <c r="B253" s="16"/>
      <c r="C253" s="16"/>
      <c r="D253" s="16"/>
      <c r="E253" s="16"/>
      <c r="F253" s="16"/>
      <c r="G253" s="16"/>
      <c r="H253" s="17"/>
      <c r="I253" s="17"/>
      <c r="J253" s="17"/>
    </row>
    <row r="254" spans="1:10" hidden="1">
      <c r="A254" s="150"/>
      <c r="B254" s="16"/>
      <c r="C254" s="16"/>
      <c r="D254" s="16"/>
      <c r="E254" s="16"/>
      <c r="F254" s="16"/>
      <c r="G254" s="16"/>
      <c r="H254" s="17"/>
      <c r="I254" s="17"/>
      <c r="J254" s="17"/>
    </row>
    <row r="255" spans="1:10" hidden="1">
      <c r="A255" s="150"/>
      <c r="B255" s="16"/>
      <c r="C255" s="16"/>
      <c r="D255" s="16"/>
      <c r="E255" s="16"/>
      <c r="F255" s="16"/>
      <c r="G255" s="16"/>
      <c r="H255" s="17"/>
      <c r="I255" s="17"/>
      <c r="J255" s="17"/>
    </row>
    <row r="256" spans="1:10" hidden="1">
      <c r="A256" s="150"/>
      <c r="B256" s="16"/>
      <c r="C256" s="16"/>
      <c r="D256" s="16"/>
      <c r="E256" s="16"/>
      <c r="F256" s="16"/>
      <c r="G256" s="16"/>
      <c r="H256" s="17"/>
      <c r="I256" s="17"/>
      <c r="J256" s="17"/>
    </row>
    <row r="257" spans="1:10" hidden="1">
      <c r="A257" s="150"/>
      <c r="B257" s="16"/>
      <c r="C257" s="16"/>
      <c r="D257" s="16"/>
      <c r="E257" s="16"/>
      <c r="F257" s="16"/>
      <c r="G257" s="16"/>
      <c r="H257" s="17"/>
      <c r="I257" s="17"/>
      <c r="J257" s="17"/>
    </row>
    <row r="258" spans="1:10" hidden="1">
      <c r="A258" s="150"/>
      <c r="B258" s="16"/>
      <c r="C258" s="16"/>
      <c r="D258" s="16"/>
      <c r="E258" s="16"/>
      <c r="F258" s="16"/>
      <c r="G258" s="16"/>
      <c r="H258" s="17"/>
      <c r="I258" s="17"/>
      <c r="J258" s="17"/>
    </row>
    <row r="259" spans="1:10" hidden="1">
      <c r="A259" s="150"/>
      <c r="B259" s="16"/>
      <c r="C259" s="16"/>
      <c r="D259" s="16"/>
      <c r="E259" s="16"/>
      <c r="F259" s="16"/>
      <c r="G259" s="16"/>
      <c r="H259" s="17"/>
      <c r="I259" s="17"/>
      <c r="J259" s="17"/>
    </row>
    <row r="260" spans="1:10" hidden="1">
      <c r="A260" s="150"/>
      <c r="B260" s="16"/>
      <c r="C260" s="16"/>
      <c r="D260" s="16"/>
      <c r="E260" s="16"/>
      <c r="F260" s="16"/>
      <c r="G260" s="16"/>
      <c r="H260" s="17"/>
      <c r="I260" s="17"/>
      <c r="J260" s="17"/>
    </row>
    <row r="261" spans="1:10" hidden="1">
      <c r="A261" s="150"/>
      <c r="B261" s="16"/>
      <c r="C261" s="16"/>
      <c r="D261" s="16"/>
      <c r="E261" s="16"/>
      <c r="F261" s="16"/>
      <c r="G261" s="16"/>
      <c r="H261" s="17"/>
      <c r="I261" s="17"/>
      <c r="J261" s="17"/>
    </row>
    <row r="262" spans="1:10" hidden="1">
      <c r="A262" s="150"/>
      <c r="B262" s="16"/>
      <c r="C262" s="16"/>
      <c r="D262" s="16"/>
      <c r="E262" s="16"/>
      <c r="F262" s="16"/>
      <c r="G262" s="16"/>
      <c r="H262" s="17"/>
      <c r="I262" s="17"/>
      <c r="J262" s="17"/>
    </row>
    <row r="263" spans="1:10" hidden="1">
      <c r="A263" s="150"/>
      <c r="B263" s="16"/>
      <c r="C263" s="16"/>
      <c r="D263" s="16"/>
      <c r="E263" s="16"/>
      <c r="F263" s="16"/>
      <c r="G263" s="16"/>
      <c r="H263" s="17"/>
      <c r="I263" s="17"/>
      <c r="J263" s="17"/>
    </row>
    <row r="264" spans="1:10" hidden="1">
      <c r="A264" s="150"/>
      <c r="B264" s="16"/>
      <c r="C264" s="16"/>
      <c r="D264" s="16"/>
      <c r="E264" s="16"/>
      <c r="F264" s="16"/>
      <c r="G264" s="16"/>
      <c r="H264" s="17"/>
      <c r="I264" s="17"/>
      <c r="J264" s="17"/>
    </row>
    <row r="265" spans="1:10" hidden="1">
      <c r="A265" s="150"/>
      <c r="B265" s="16"/>
      <c r="C265" s="16"/>
      <c r="D265" s="16"/>
      <c r="E265" s="16"/>
      <c r="F265" s="16"/>
      <c r="G265" s="16"/>
      <c r="H265" s="17"/>
      <c r="I265" s="17"/>
      <c r="J265" s="17"/>
    </row>
    <row r="266" spans="1:10" hidden="1">
      <c r="A266" s="150"/>
      <c r="B266" s="16"/>
      <c r="C266" s="16"/>
      <c r="D266" s="16"/>
      <c r="E266" s="16"/>
      <c r="F266" s="16"/>
      <c r="G266" s="16"/>
      <c r="H266" s="17"/>
      <c r="I266" s="17"/>
      <c r="J266" s="17"/>
    </row>
    <row r="267" spans="1:10" hidden="1">
      <c r="A267" s="150"/>
      <c r="B267" s="16"/>
      <c r="C267" s="16"/>
      <c r="D267" s="16"/>
      <c r="E267" s="16"/>
      <c r="F267" s="16"/>
      <c r="G267" s="16"/>
      <c r="H267" s="17"/>
      <c r="I267" s="17"/>
      <c r="J267" s="17"/>
    </row>
    <row r="268" spans="1:10" hidden="1">
      <c r="A268" s="150"/>
      <c r="B268" s="16"/>
      <c r="C268" s="16"/>
      <c r="D268" s="16"/>
      <c r="E268" s="16"/>
      <c r="F268" s="16"/>
      <c r="G268" s="16"/>
      <c r="H268" s="17"/>
      <c r="I268" s="17"/>
      <c r="J268" s="17"/>
    </row>
    <row r="269" spans="1:10" hidden="1">
      <c r="A269" s="150"/>
      <c r="B269" s="16"/>
      <c r="C269" s="16"/>
      <c r="D269" s="16"/>
      <c r="E269" s="16"/>
      <c r="F269" s="16"/>
      <c r="G269" s="16"/>
      <c r="H269" s="17"/>
      <c r="I269" s="17"/>
      <c r="J269" s="17"/>
    </row>
    <row r="270" spans="1:10" hidden="1">
      <c r="A270" s="150"/>
      <c r="B270" s="16"/>
      <c r="C270" s="16"/>
      <c r="D270" s="16"/>
      <c r="E270" s="16"/>
      <c r="F270" s="16"/>
      <c r="G270" s="16"/>
      <c r="H270" s="17"/>
      <c r="I270" s="17"/>
      <c r="J270" s="17"/>
    </row>
    <row r="271" spans="1:10" hidden="1">
      <c r="A271" s="150"/>
      <c r="B271" s="16"/>
      <c r="C271" s="16"/>
      <c r="D271" s="16"/>
      <c r="E271" s="16"/>
      <c r="F271" s="16"/>
      <c r="G271" s="16"/>
      <c r="H271" s="17"/>
      <c r="I271" s="17"/>
      <c r="J271" s="17"/>
    </row>
    <row r="272" spans="1:10" hidden="1">
      <c r="A272" s="150"/>
      <c r="B272" s="16"/>
      <c r="C272" s="16"/>
      <c r="D272" s="16"/>
      <c r="E272" s="16"/>
      <c r="F272" s="16"/>
      <c r="G272" s="16"/>
      <c r="H272" s="17"/>
      <c r="I272" s="17"/>
      <c r="J272" s="17"/>
    </row>
    <row r="273" spans="1:10" hidden="1">
      <c r="A273" s="150"/>
      <c r="B273" s="16"/>
      <c r="C273" s="16"/>
      <c r="D273" s="16"/>
      <c r="E273" s="16"/>
      <c r="F273" s="16"/>
      <c r="G273" s="16"/>
      <c r="H273" s="17"/>
      <c r="I273" s="17"/>
      <c r="J273" s="17"/>
    </row>
    <row r="274" spans="1:10" hidden="1">
      <c r="A274" s="150"/>
      <c r="B274" s="16"/>
      <c r="C274" s="16"/>
      <c r="D274" s="16"/>
      <c r="E274" s="16"/>
      <c r="F274" s="16"/>
      <c r="G274" s="16"/>
      <c r="H274" s="17"/>
      <c r="I274" s="17"/>
      <c r="J274" s="17"/>
    </row>
    <row r="275" spans="1:10" hidden="1">
      <c r="A275" s="150"/>
      <c r="B275" s="16"/>
      <c r="C275" s="16"/>
      <c r="D275" s="16"/>
      <c r="E275" s="16"/>
      <c r="F275" s="16"/>
      <c r="G275" s="16"/>
      <c r="H275" s="17"/>
      <c r="I275" s="17"/>
      <c r="J275" s="17"/>
    </row>
    <row r="276" spans="1:10" hidden="1">
      <c r="A276" s="150"/>
      <c r="B276" s="16"/>
      <c r="C276" s="16"/>
      <c r="D276" s="16"/>
      <c r="E276" s="16"/>
      <c r="F276" s="16"/>
      <c r="G276" s="16"/>
      <c r="H276" s="17"/>
      <c r="I276" s="17"/>
      <c r="J276" s="17"/>
    </row>
    <row r="277" spans="1:10" hidden="1">
      <c r="A277" s="150"/>
      <c r="B277" s="16"/>
      <c r="C277" s="16"/>
      <c r="D277" s="16"/>
      <c r="E277" s="16"/>
      <c r="F277" s="16"/>
      <c r="G277" s="16"/>
      <c r="H277" s="17"/>
      <c r="I277" s="17"/>
      <c r="J277" s="17"/>
    </row>
    <row r="278" spans="1:10" hidden="1">
      <c r="A278" s="150"/>
      <c r="B278" s="16"/>
      <c r="C278" s="16"/>
      <c r="D278" s="16"/>
      <c r="E278" s="16"/>
      <c r="F278" s="16"/>
      <c r="G278" s="16"/>
      <c r="H278" s="17"/>
      <c r="I278" s="17"/>
      <c r="J278" s="17"/>
    </row>
    <row r="279" spans="1:10" hidden="1">
      <c r="A279" s="150"/>
      <c r="B279" s="16"/>
      <c r="C279" s="16"/>
      <c r="D279" s="16"/>
      <c r="E279" s="16"/>
      <c r="F279" s="16"/>
      <c r="G279" s="16"/>
      <c r="H279" s="17"/>
      <c r="I279" s="17"/>
      <c r="J279" s="17"/>
    </row>
    <row r="280" spans="1:10" hidden="1">
      <c r="A280" s="150"/>
      <c r="B280" s="16"/>
      <c r="C280" s="16"/>
      <c r="D280" s="16"/>
      <c r="E280" s="16"/>
      <c r="F280" s="16"/>
      <c r="G280" s="16"/>
      <c r="H280" s="17"/>
      <c r="I280" s="17"/>
      <c r="J280" s="17"/>
    </row>
    <row r="281" spans="1:10" hidden="1">
      <c r="A281" s="150"/>
      <c r="B281" s="16"/>
      <c r="C281" s="16"/>
      <c r="D281" s="16"/>
      <c r="E281" s="16"/>
      <c r="F281" s="16"/>
      <c r="G281" s="16"/>
      <c r="H281" s="17"/>
      <c r="I281" s="17"/>
      <c r="J281" s="17"/>
    </row>
    <row r="282" spans="1:10" hidden="1">
      <c r="A282" s="150"/>
      <c r="B282" s="16"/>
      <c r="C282" s="16"/>
      <c r="D282" s="16"/>
      <c r="E282" s="16"/>
      <c r="F282" s="16"/>
      <c r="G282" s="16"/>
      <c r="H282" s="17"/>
      <c r="I282" s="17"/>
      <c r="J282" s="17"/>
    </row>
    <row r="283" spans="1:10" hidden="1">
      <c r="A283" s="150"/>
      <c r="B283" s="16"/>
      <c r="C283" s="16"/>
      <c r="D283" s="16"/>
      <c r="E283" s="16"/>
      <c r="F283" s="16"/>
      <c r="G283" s="16"/>
      <c r="H283" s="17"/>
      <c r="I283" s="17"/>
      <c r="J283" s="17"/>
    </row>
    <row r="284" spans="1:10" hidden="1">
      <c r="A284" s="150"/>
      <c r="B284" s="16"/>
      <c r="C284" s="16"/>
      <c r="D284" s="16"/>
      <c r="E284" s="16"/>
      <c r="F284" s="16"/>
      <c r="G284" s="16"/>
      <c r="H284" s="17"/>
      <c r="I284" s="17"/>
      <c r="J284" s="17"/>
    </row>
    <row r="285" spans="1:10" hidden="1">
      <c r="A285" s="150"/>
      <c r="B285" s="16"/>
      <c r="C285" s="16"/>
      <c r="D285" s="16"/>
      <c r="E285" s="16"/>
      <c r="F285" s="16"/>
      <c r="G285" s="16"/>
      <c r="H285" s="17"/>
      <c r="I285" s="17"/>
      <c r="J285" s="17"/>
    </row>
    <row r="286" spans="1:10" hidden="1">
      <c r="A286" s="150"/>
      <c r="B286" s="16"/>
      <c r="C286" s="16"/>
      <c r="D286" s="16"/>
      <c r="E286" s="16"/>
      <c r="F286" s="16"/>
      <c r="G286" s="16"/>
      <c r="H286" s="17"/>
      <c r="I286" s="17"/>
      <c r="J286" s="17"/>
    </row>
    <row r="287" spans="1:10" hidden="1">
      <c r="A287" s="150"/>
      <c r="B287" s="16"/>
      <c r="C287" s="16"/>
      <c r="D287" s="16"/>
      <c r="E287" s="16"/>
      <c r="F287" s="16"/>
      <c r="G287" s="16"/>
      <c r="H287" s="17"/>
      <c r="I287" s="17"/>
      <c r="J287" s="17"/>
    </row>
    <row r="288" spans="1:10" hidden="1">
      <c r="A288" s="150"/>
      <c r="B288" s="16"/>
      <c r="C288" s="16"/>
      <c r="D288" s="16"/>
      <c r="E288" s="16"/>
      <c r="F288" s="16"/>
      <c r="G288" s="16"/>
      <c r="H288" s="17"/>
      <c r="I288" s="17"/>
      <c r="J288" s="17"/>
    </row>
    <row r="289" spans="1:10" hidden="1">
      <c r="A289" s="150"/>
      <c r="B289" s="16"/>
      <c r="C289" s="16"/>
      <c r="D289" s="16"/>
      <c r="E289" s="16"/>
      <c r="F289" s="16"/>
      <c r="G289" s="16"/>
      <c r="H289" s="17"/>
      <c r="I289" s="17"/>
      <c r="J289" s="17"/>
    </row>
    <row r="290" spans="1:10" hidden="1">
      <c r="A290" s="150"/>
      <c r="B290" s="16"/>
      <c r="C290" s="16"/>
      <c r="D290" s="16"/>
      <c r="E290" s="16"/>
      <c r="F290" s="16"/>
      <c r="G290" s="16"/>
      <c r="H290" s="17"/>
      <c r="I290" s="17"/>
      <c r="J290" s="17"/>
    </row>
    <row r="291" spans="1:10" hidden="1">
      <c r="A291" s="150"/>
      <c r="B291" s="16"/>
      <c r="C291" s="16"/>
      <c r="D291" s="16"/>
      <c r="E291" s="16"/>
      <c r="F291" s="16"/>
      <c r="G291" s="16"/>
      <c r="H291" s="17"/>
      <c r="I291" s="17"/>
      <c r="J291" s="17"/>
    </row>
    <row r="292" spans="1:10" hidden="1">
      <c r="A292" s="150"/>
      <c r="B292" s="16"/>
      <c r="C292" s="16"/>
      <c r="D292" s="16"/>
      <c r="E292" s="16"/>
      <c r="F292" s="16"/>
      <c r="G292" s="16"/>
      <c r="H292" s="17"/>
      <c r="I292" s="17"/>
      <c r="J292" s="17"/>
    </row>
    <row r="293" spans="1:10" hidden="1">
      <c r="A293" s="150"/>
      <c r="B293" s="16"/>
      <c r="C293" s="16"/>
      <c r="D293" s="16"/>
      <c r="E293" s="16"/>
      <c r="F293" s="16"/>
      <c r="G293" s="16"/>
      <c r="H293" s="17"/>
      <c r="I293" s="17"/>
      <c r="J293" s="17"/>
    </row>
    <row r="294" spans="1:10" hidden="1">
      <c r="A294" s="150"/>
      <c r="B294" s="16"/>
      <c r="C294" s="16"/>
      <c r="D294" s="16"/>
      <c r="E294" s="16"/>
      <c r="F294" s="16"/>
      <c r="G294" s="16"/>
      <c r="H294" s="17"/>
      <c r="I294" s="17"/>
      <c r="J294" s="17"/>
    </row>
    <row r="295" spans="1:10" hidden="1">
      <c r="A295" s="150"/>
      <c r="B295" s="16"/>
      <c r="C295" s="16"/>
      <c r="D295" s="16"/>
      <c r="E295" s="16"/>
      <c r="F295" s="16"/>
      <c r="G295" s="16"/>
      <c r="H295" s="17"/>
      <c r="I295" s="17"/>
      <c r="J295" s="17"/>
    </row>
    <row r="296" spans="1:10" hidden="1">
      <c r="A296" s="150"/>
      <c r="B296" s="16"/>
      <c r="C296" s="16"/>
      <c r="D296" s="16"/>
      <c r="E296" s="16"/>
      <c r="F296" s="16"/>
      <c r="G296" s="16"/>
      <c r="H296" s="17"/>
      <c r="I296" s="17"/>
      <c r="J296" s="17"/>
    </row>
    <row r="297" spans="1:10" hidden="1">
      <c r="A297" s="150"/>
      <c r="B297" s="16"/>
      <c r="C297" s="16"/>
      <c r="D297" s="16"/>
      <c r="E297" s="16"/>
      <c r="F297" s="16"/>
      <c r="G297" s="16"/>
      <c r="H297" s="17"/>
      <c r="I297" s="17"/>
      <c r="J297" s="17"/>
    </row>
    <row r="298" spans="1:10" hidden="1">
      <c r="A298" s="150"/>
      <c r="B298" s="16"/>
      <c r="C298" s="16"/>
      <c r="D298" s="16"/>
      <c r="E298" s="16"/>
      <c r="F298" s="16"/>
      <c r="G298" s="16"/>
      <c r="H298" s="17"/>
      <c r="I298" s="17"/>
      <c r="J298" s="17"/>
    </row>
    <row r="299" spans="1:10" hidden="1">
      <c r="A299" s="150"/>
      <c r="B299" s="16"/>
      <c r="C299" s="16"/>
      <c r="D299" s="16"/>
      <c r="E299" s="16"/>
      <c r="F299" s="16"/>
      <c r="G299" s="16"/>
      <c r="H299" s="17"/>
      <c r="I299" s="17"/>
      <c r="J299" s="17"/>
    </row>
    <row r="300" spans="1:10" hidden="1">
      <c r="A300" s="150"/>
      <c r="B300" s="16"/>
      <c r="C300" s="16"/>
      <c r="D300" s="16"/>
      <c r="E300" s="16"/>
      <c r="F300" s="16"/>
      <c r="G300" s="16"/>
      <c r="H300" s="17"/>
      <c r="I300" s="17"/>
      <c r="J300" s="17"/>
    </row>
    <row r="301" spans="1:10" hidden="1">
      <c r="A301" s="150"/>
      <c r="B301" s="16"/>
      <c r="C301" s="16"/>
      <c r="D301" s="16"/>
      <c r="E301" s="16"/>
      <c r="F301" s="16"/>
      <c r="G301" s="16"/>
      <c r="H301" s="17"/>
      <c r="I301" s="17"/>
      <c r="J301" s="17"/>
    </row>
    <row r="302" spans="1:10" hidden="1">
      <c r="A302" s="150"/>
      <c r="B302" s="16"/>
      <c r="C302" s="16"/>
      <c r="D302" s="16"/>
      <c r="E302" s="16"/>
      <c r="F302" s="16"/>
      <c r="G302" s="16"/>
      <c r="H302" s="17"/>
      <c r="I302" s="17"/>
      <c r="J302" s="17"/>
    </row>
    <row r="303" spans="1:10" hidden="1">
      <c r="A303" s="150"/>
      <c r="B303" s="16"/>
      <c r="C303" s="16"/>
      <c r="D303" s="16"/>
      <c r="E303" s="16"/>
      <c r="F303" s="16"/>
      <c r="G303" s="16"/>
      <c r="H303" s="17"/>
      <c r="I303" s="17"/>
      <c r="J303" s="17"/>
    </row>
    <row r="304" spans="1:10" hidden="1">
      <c r="A304" s="150"/>
      <c r="B304" s="16"/>
      <c r="C304" s="16"/>
      <c r="D304" s="16"/>
      <c r="E304" s="16"/>
      <c r="F304" s="16"/>
      <c r="G304" s="16"/>
      <c r="H304" s="17"/>
      <c r="I304" s="17"/>
      <c r="J304" s="17"/>
    </row>
    <row r="305" spans="1:10" hidden="1">
      <c r="A305" s="150"/>
      <c r="B305" s="16"/>
      <c r="C305" s="16"/>
      <c r="D305" s="16"/>
      <c r="E305" s="16"/>
      <c r="F305" s="16"/>
      <c r="G305" s="16"/>
      <c r="H305" s="17"/>
      <c r="I305" s="17"/>
      <c r="J305" s="17"/>
    </row>
    <row r="306" spans="1:10" hidden="1">
      <c r="A306" s="150"/>
      <c r="B306" s="16"/>
      <c r="C306" s="16"/>
      <c r="D306" s="16"/>
      <c r="E306" s="16"/>
      <c r="F306" s="16"/>
      <c r="G306" s="16"/>
      <c r="H306" s="17"/>
      <c r="I306" s="17"/>
      <c r="J306" s="17"/>
    </row>
    <row r="307" spans="1:10" hidden="1">
      <c r="A307" s="150"/>
      <c r="B307" s="16"/>
      <c r="C307" s="16"/>
      <c r="D307" s="16"/>
      <c r="E307" s="16"/>
      <c r="F307" s="16"/>
      <c r="G307" s="16"/>
      <c r="H307" s="17"/>
      <c r="I307" s="17"/>
      <c r="J307" s="17"/>
    </row>
    <row r="308" spans="1:10" hidden="1">
      <c r="A308" s="150"/>
      <c r="B308" s="16"/>
      <c r="C308" s="16"/>
      <c r="D308" s="16"/>
      <c r="E308" s="16"/>
      <c r="F308" s="16"/>
      <c r="G308" s="16"/>
      <c r="H308" s="17"/>
      <c r="I308" s="17"/>
      <c r="J308" s="17"/>
    </row>
    <row r="309" spans="1:10" hidden="1">
      <c r="A309" s="150"/>
      <c r="B309" s="16"/>
      <c r="C309" s="16"/>
      <c r="D309" s="16"/>
      <c r="E309" s="16"/>
      <c r="F309" s="16"/>
      <c r="G309" s="16"/>
      <c r="H309" s="17"/>
      <c r="I309" s="17"/>
      <c r="J309" s="17"/>
    </row>
    <row r="310" spans="1:10" hidden="1">
      <c r="A310" s="150"/>
      <c r="B310" s="16"/>
      <c r="C310" s="16"/>
      <c r="D310" s="16"/>
      <c r="E310" s="16"/>
      <c r="F310" s="16"/>
      <c r="G310" s="16"/>
      <c r="H310" s="17"/>
      <c r="I310" s="17"/>
      <c r="J310" s="17"/>
    </row>
    <row r="311" spans="1:10" hidden="1">
      <c r="A311" s="150"/>
      <c r="B311" s="16"/>
      <c r="C311" s="16"/>
      <c r="D311" s="16"/>
      <c r="E311" s="16"/>
      <c r="F311" s="16"/>
      <c r="G311" s="16"/>
      <c r="H311" s="17"/>
      <c r="I311" s="17"/>
      <c r="J311" s="17"/>
    </row>
    <row r="312" spans="1:10" hidden="1">
      <c r="A312" s="150"/>
      <c r="B312" s="16"/>
      <c r="C312" s="16"/>
      <c r="D312" s="16"/>
      <c r="E312" s="16"/>
      <c r="F312" s="16"/>
      <c r="G312" s="16"/>
      <c r="H312" s="17"/>
      <c r="I312" s="17"/>
      <c r="J312" s="17"/>
    </row>
    <row r="313" spans="1:10" hidden="1">
      <c r="A313" s="150"/>
      <c r="B313" s="16"/>
      <c r="C313" s="16"/>
      <c r="D313" s="16"/>
      <c r="E313" s="16"/>
      <c r="F313" s="16"/>
      <c r="G313" s="16"/>
      <c r="H313" s="17"/>
      <c r="I313" s="17"/>
      <c r="J313" s="17"/>
    </row>
    <row r="314" spans="1:10" hidden="1">
      <c r="A314" s="150"/>
      <c r="B314" s="16"/>
      <c r="C314" s="16"/>
      <c r="D314" s="16"/>
      <c r="E314" s="16"/>
      <c r="F314" s="16"/>
      <c r="G314" s="16"/>
      <c r="H314" s="17"/>
      <c r="I314" s="17"/>
      <c r="J314" s="17"/>
    </row>
    <row r="315" spans="1:10" hidden="1">
      <c r="A315" s="150"/>
      <c r="B315" s="16"/>
      <c r="C315" s="16"/>
      <c r="D315" s="16"/>
      <c r="E315" s="16"/>
      <c r="F315" s="16"/>
      <c r="G315" s="16"/>
      <c r="H315" s="17"/>
      <c r="I315" s="17"/>
      <c r="J315" s="17"/>
    </row>
    <row r="316" spans="1:10" hidden="1">
      <c r="A316" s="150"/>
      <c r="B316" s="16"/>
      <c r="C316" s="16"/>
      <c r="D316" s="16"/>
      <c r="E316" s="16"/>
      <c r="F316" s="16"/>
      <c r="G316" s="16"/>
      <c r="H316" s="17"/>
      <c r="I316" s="17"/>
      <c r="J316" s="17"/>
    </row>
    <row r="317" spans="1:10" hidden="1">
      <c r="A317" s="150"/>
      <c r="B317" s="16"/>
      <c r="C317" s="16"/>
      <c r="D317" s="16"/>
      <c r="E317" s="16"/>
      <c r="F317" s="16"/>
      <c r="G317" s="16"/>
      <c r="H317" s="17"/>
      <c r="I317" s="17"/>
      <c r="J317" s="17"/>
    </row>
    <row r="318" spans="1:10" hidden="1">
      <c r="A318" s="150"/>
      <c r="B318" s="16"/>
      <c r="C318" s="16"/>
      <c r="D318" s="16"/>
      <c r="E318" s="16"/>
      <c r="F318" s="16"/>
      <c r="G318" s="16"/>
      <c r="H318" s="17"/>
      <c r="I318" s="17"/>
      <c r="J318" s="17"/>
    </row>
    <row r="319" spans="1:10" hidden="1">
      <c r="A319" s="150"/>
      <c r="B319" s="16"/>
      <c r="C319" s="16"/>
      <c r="D319" s="16"/>
      <c r="E319" s="16"/>
      <c r="F319" s="16"/>
      <c r="G319" s="16"/>
      <c r="H319" s="17"/>
      <c r="I319" s="17"/>
      <c r="J319" s="17"/>
    </row>
    <row r="320" spans="1:10" hidden="1">
      <c r="A320" s="150"/>
      <c r="B320" s="16"/>
      <c r="C320" s="16"/>
      <c r="D320" s="16"/>
      <c r="E320" s="16"/>
      <c r="F320" s="16"/>
      <c r="G320" s="16"/>
      <c r="H320" s="17"/>
      <c r="I320" s="17"/>
      <c r="J320" s="17"/>
    </row>
    <row r="321" spans="1:10" hidden="1">
      <c r="A321" s="150"/>
      <c r="B321" s="16"/>
      <c r="C321" s="16"/>
      <c r="D321" s="16"/>
      <c r="E321" s="16"/>
      <c r="F321" s="16"/>
      <c r="G321" s="16"/>
      <c r="H321" s="17"/>
      <c r="I321" s="17"/>
      <c r="J321" s="17"/>
    </row>
    <row r="322" spans="1:10" hidden="1">
      <c r="A322" s="150"/>
      <c r="B322" s="16"/>
      <c r="C322" s="16"/>
      <c r="D322" s="16"/>
      <c r="E322" s="16"/>
      <c r="F322" s="16"/>
      <c r="G322" s="16"/>
      <c r="H322" s="17"/>
      <c r="I322" s="17"/>
      <c r="J322" s="17"/>
    </row>
    <row r="323" spans="1:10" hidden="1">
      <c r="A323" s="150"/>
      <c r="B323" s="16"/>
      <c r="C323" s="16"/>
      <c r="D323" s="16"/>
      <c r="E323" s="16"/>
      <c r="F323" s="16"/>
      <c r="G323" s="16"/>
      <c r="H323" s="17"/>
      <c r="I323" s="17"/>
      <c r="J323" s="17"/>
    </row>
    <row r="324" spans="1:10" hidden="1">
      <c r="A324" s="150"/>
      <c r="B324" s="16"/>
      <c r="C324" s="16"/>
      <c r="D324" s="16"/>
      <c r="E324" s="16"/>
      <c r="F324" s="16"/>
      <c r="G324" s="16"/>
      <c r="H324" s="17"/>
      <c r="I324" s="17"/>
      <c r="J324" s="17"/>
    </row>
    <row r="325" spans="1:10" hidden="1">
      <c r="A325" s="150"/>
      <c r="B325" s="16"/>
      <c r="C325" s="16"/>
      <c r="D325" s="16"/>
      <c r="E325" s="16"/>
      <c r="F325" s="16"/>
      <c r="G325" s="16"/>
      <c r="H325" s="17"/>
      <c r="I325" s="17"/>
      <c r="J325" s="17"/>
    </row>
    <row r="326" spans="1:10" hidden="1">
      <c r="A326" s="150"/>
      <c r="B326" s="16"/>
      <c r="C326" s="16"/>
      <c r="D326" s="16"/>
      <c r="E326" s="16"/>
      <c r="F326" s="16"/>
      <c r="G326" s="16"/>
      <c r="H326" s="17"/>
      <c r="I326" s="17"/>
      <c r="J326" s="17"/>
    </row>
    <row r="327" spans="1:10" hidden="1">
      <c r="A327" s="150"/>
      <c r="B327" s="16"/>
      <c r="C327" s="16"/>
      <c r="D327" s="16"/>
      <c r="E327" s="16"/>
      <c r="F327" s="16"/>
      <c r="G327" s="16"/>
      <c r="H327" s="17"/>
      <c r="I327" s="17"/>
      <c r="J327" s="17"/>
    </row>
    <row r="328" spans="1:10" hidden="1">
      <c r="A328" s="150"/>
      <c r="B328" s="16"/>
      <c r="C328" s="16"/>
      <c r="D328" s="16"/>
      <c r="E328" s="16"/>
      <c r="F328" s="16"/>
      <c r="G328" s="16"/>
      <c r="H328" s="17"/>
      <c r="I328" s="17"/>
      <c r="J328" s="17"/>
    </row>
    <row r="329" spans="1:10" hidden="1">
      <c r="A329" s="150"/>
      <c r="B329" s="16"/>
      <c r="C329" s="16"/>
      <c r="D329" s="16"/>
      <c r="E329" s="16"/>
      <c r="F329" s="16"/>
      <c r="G329" s="16"/>
      <c r="H329" s="17"/>
      <c r="I329" s="17"/>
      <c r="J329" s="17"/>
    </row>
    <row r="330" spans="1:10" hidden="1">
      <c r="A330" s="150"/>
      <c r="B330" s="16"/>
      <c r="C330" s="16"/>
      <c r="D330" s="16"/>
      <c r="E330" s="16"/>
      <c r="F330" s="16"/>
      <c r="G330" s="16"/>
      <c r="H330" s="17"/>
      <c r="I330" s="17"/>
      <c r="J330" s="17"/>
    </row>
    <row r="331" spans="1:10" hidden="1">
      <c r="A331" s="150"/>
      <c r="B331" s="16"/>
      <c r="C331" s="16"/>
      <c r="D331" s="16"/>
      <c r="E331" s="16"/>
      <c r="F331" s="16"/>
      <c r="G331" s="16"/>
      <c r="H331" s="17"/>
      <c r="I331" s="17"/>
      <c r="J331" s="17"/>
    </row>
    <row r="332" spans="1:10" hidden="1">
      <c r="A332" s="150"/>
      <c r="B332" s="16"/>
      <c r="C332" s="16"/>
      <c r="D332" s="16"/>
      <c r="E332" s="16"/>
      <c r="F332" s="16"/>
      <c r="G332" s="16"/>
      <c r="H332" s="17"/>
      <c r="I332" s="17"/>
      <c r="J332" s="17"/>
    </row>
    <row r="333" spans="1:10" hidden="1">
      <c r="A333" s="150"/>
      <c r="B333" s="16"/>
      <c r="C333" s="16"/>
      <c r="D333" s="16"/>
      <c r="E333" s="16"/>
      <c r="F333" s="16"/>
      <c r="G333" s="16"/>
      <c r="H333" s="17"/>
      <c r="I333" s="17"/>
      <c r="J333" s="17"/>
    </row>
    <row r="334" spans="1:10" hidden="1">
      <c r="A334" s="150"/>
      <c r="B334" s="16"/>
      <c r="C334" s="16"/>
      <c r="D334" s="16"/>
      <c r="E334" s="16"/>
      <c r="F334" s="16"/>
      <c r="G334" s="16"/>
      <c r="H334" s="17"/>
      <c r="I334" s="17"/>
      <c r="J334" s="17"/>
    </row>
    <row r="335" spans="1:10" hidden="1">
      <c r="A335" s="150"/>
      <c r="B335" s="16"/>
      <c r="C335" s="16"/>
      <c r="D335" s="16"/>
      <c r="E335" s="16"/>
      <c r="F335" s="16"/>
      <c r="G335" s="16"/>
      <c r="H335" s="17"/>
      <c r="I335" s="17"/>
      <c r="J335" s="17"/>
    </row>
    <row r="336" spans="1:10" hidden="1">
      <c r="A336" s="150"/>
      <c r="B336" s="16"/>
      <c r="C336" s="16"/>
      <c r="D336" s="16"/>
      <c r="E336" s="16"/>
      <c r="F336" s="16"/>
      <c r="G336" s="16"/>
      <c r="H336" s="17"/>
      <c r="I336" s="17"/>
      <c r="J336" s="17"/>
    </row>
    <row r="337" spans="1:10" hidden="1">
      <c r="A337" s="150"/>
      <c r="B337" s="16"/>
      <c r="C337" s="16"/>
      <c r="D337" s="16"/>
      <c r="E337" s="16"/>
      <c r="F337" s="16"/>
      <c r="G337" s="16"/>
      <c r="H337" s="17"/>
      <c r="I337" s="17"/>
      <c r="J337" s="17"/>
    </row>
    <row r="338" spans="1:10" hidden="1">
      <c r="A338" s="150"/>
      <c r="B338" s="16"/>
      <c r="C338" s="16"/>
      <c r="D338" s="16"/>
      <c r="E338" s="16"/>
      <c r="F338" s="16"/>
      <c r="G338" s="16"/>
      <c r="H338" s="17"/>
      <c r="I338" s="17"/>
      <c r="J338" s="17"/>
    </row>
    <row r="339" spans="1:10" hidden="1">
      <c r="A339" s="150"/>
      <c r="B339" s="16"/>
      <c r="C339" s="16"/>
      <c r="D339" s="16"/>
      <c r="E339" s="16"/>
      <c r="F339" s="16"/>
      <c r="G339" s="16"/>
      <c r="H339" s="17"/>
      <c r="I339" s="17"/>
      <c r="J339" s="17"/>
    </row>
    <row r="340" spans="1:10" hidden="1">
      <c r="A340" s="150"/>
      <c r="B340" s="16"/>
      <c r="C340" s="16"/>
      <c r="D340" s="16"/>
      <c r="E340" s="16"/>
      <c r="F340" s="16"/>
      <c r="G340" s="16"/>
      <c r="H340" s="17"/>
      <c r="I340" s="17"/>
      <c r="J340" s="17"/>
    </row>
    <row r="341" spans="1:10" hidden="1">
      <c r="A341" s="150"/>
      <c r="B341" s="16"/>
      <c r="C341" s="16"/>
      <c r="D341" s="16"/>
      <c r="E341" s="16"/>
      <c r="F341" s="16"/>
      <c r="G341" s="16"/>
      <c r="H341" s="17"/>
      <c r="I341" s="17"/>
      <c r="J341" s="17"/>
    </row>
    <row r="342" spans="1:10" hidden="1">
      <c r="A342" s="150"/>
      <c r="B342" s="16"/>
      <c r="C342" s="16"/>
      <c r="D342" s="16"/>
      <c r="E342" s="16"/>
      <c r="F342" s="16"/>
      <c r="G342" s="16"/>
      <c r="H342" s="17"/>
      <c r="I342" s="17"/>
      <c r="J342" s="17"/>
    </row>
    <row r="343" spans="1:10" hidden="1">
      <c r="A343" s="150"/>
      <c r="B343" s="16"/>
      <c r="C343" s="16"/>
      <c r="D343" s="16"/>
      <c r="E343" s="16"/>
      <c r="F343" s="16"/>
      <c r="G343" s="16"/>
      <c r="H343" s="17"/>
      <c r="I343" s="17"/>
      <c r="J343" s="17"/>
    </row>
    <row r="344" spans="1:10" hidden="1">
      <c r="A344" s="150"/>
      <c r="B344" s="16"/>
      <c r="C344" s="16"/>
      <c r="D344" s="16"/>
      <c r="E344" s="16"/>
      <c r="F344" s="16"/>
      <c r="G344" s="16"/>
      <c r="H344" s="17"/>
      <c r="I344" s="17"/>
      <c r="J344" s="17"/>
    </row>
    <row r="345" spans="1:10" hidden="1">
      <c r="A345" s="150"/>
      <c r="B345" s="16"/>
      <c r="C345" s="16"/>
      <c r="D345" s="16"/>
      <c r="E345" s="16"/>
      <c r="F345" s="16"/>
      <c r="G345" s="16"/>
      <c r="H345" s="17"/>
      <c r="I345" s="17"/>
      <c r="J345" s="17"/>
    </row>
    <row r="346" spans="1:10" hidden="1">
      <c r="A346" s="150"/>
      <c r="B346" s="16"/>
      <c r="C346" s="16"/>
      <c r="D346" s="16"/>
      <c r="E346" s="16"/>
      <c r="F346" s="16"/>
      <c r="G346" s="16"/>
      <c r="H346" s="17"/>
      <c r="I346" s="17"/>
      <c r="J346" s="17"/>
    </row>
    <row r="347" spans="1:10" hidden="1">
      <c r="A347" s="150"/>
      <c r="B347" s="16"/>
      <c r="C347" s="16"/>
      <c r="D347" s="16"/>
      <c r="E347" s="16"/>
      <c r="F347" s="16"/>
      <c r="G347" s="16"/>
      <c r="H347" s="17"/>
      <c r="I347" s="17"/>
      <c r="J347" s="17"/>
    </row>
    <row r="348" spans="1:10" hidden="1">
      <c r="A348" s="150"/>
      <c r="B348" s="16"/>
      <c r="C348" s="16"/>
      <c r="D348" s="16"/>
      <c r="E348" s="16"/>
      <c r="F348" s="16"/>
      <c r="G348" s="16"/>
      <c r="H348" s="17"/>
      <c r="I348" s="17"/>
      <c r="J348" s="17"/>
    </row>
    <row r="349" spans="1:10" hidden="1">
      <c r="A349" s="150"/>
      <c r="B349" s="16"/>
      <c r="C349" s="16"/>
      <c r="D349" s="16"/>
      <c r="E349" s="16"/>
      <c r="F349" s="16"/>
      <c r="G349" s="16"/>
      <c r="H349" s="17"/>
      <c r="I349" s="17"/>
      <c r="J349" s="17"/>
    </row>
    <row r="350" spans="1:10" hidden="1">
      <c r="A350" s="150"/>
      <c r="B350" s="16"/>
      <c r="C350" s="16"/>
      <c r="D350" s="16"/>
      <c r="E350" s="16"/>
      <c r="F350" s="16"/>
      <c r="G350" s="16"/>
      <c r="H350" s="17"/>
      <c r="I350" s="17"/>
      <c r="J350" s="17"/>
    </row>
    <row r="351" spans="1:10" hidden="1">
      <c r="A351" s="150"/>
      <c r="B351" s="16"/>
      <c r="C351" s="16"/>
      <c r="D351" s="16"/>
      <c r="E351" s="16"/>
      <c r="F351" s="16"/>
      <c r="G351" s="16"/>
      <c r="H351" s="17"/>
      <c r="I351" s="17"/>
      <c r="J351" s="17"/>
    </row>
    <row r="352" spans="1:10" hidden="1">
      <c r="A352" s="150"/>
      <c r="B352" s="16"/>
      <c r="C352" s="16"/>
      <c r="D352" s="16"/>
      <c r="E352" s="16"/>
      <c r="F352" s="16"/>
      <c r="G352" s="16"/>
      <c r="H352" s="17"/>
      <c r="I352" s="17"/>
      <c r="J352" s="17"/>
    </row>
    <row r="353" spans="1:10" hidden="1">
      <c r="A353" s="150"/>
      <c r="B353" s="16"/>
      <c r="C353" s="16"/>
      <c r="D353" s="16"/>
      <c r="E353" s="16"/>
      <c r="F353" s="16"/>
      <c r="G353" s="16"/>
      <c r="H353" s="17"/>
      <c r="I353" s="17"/>
      <c r="J353" s="17"/>
    </row>
    <row r="354" spans="1:10" hidden="1">
      <c r="A354" s="150"/>
      <c r="B354" s="16"/>
      <c r="C354" s="16"/>
      <c r="D354" s="16"/>
      <c r="E354" s="16"/>
      <c r="F354" s="16"/>
      <c r="G354" s="16"/>
      <c r="H354" s="17"/>
      <c r="I354" s="17"/>
      <c r="J354" s="17"/>
    </row>
    <row r="355" spans="1:10" hidden="1">
      <c r="A355" s="150"/>
      <c r="B355" s="16"/>
      <c r="C355" s="16"/>
      <c r="D355" s="16"/>
      <c r="E355" s="16"/>
      <c r="F355" s="16"/>
      <c r="G355" s="16"/>
      <c r="H355" s="17"/>
      <c r="I355" s="17"/>
      <c r="J355" s="17"/>
    </row>
    <row r="356" spans="1:10" hidden="1">
      <c r="A356" s="150"/>
      <c r="B356" s="16"/>
      <c r="C356" s="16"/>
      <c r="D356" s="16"/>
      <c r="E356" s="16"/>
      <c r="F356" s="16"/>
      <c r="G356" s="16"/>
      <c r="H356" s="17"/>
      <c r="I356" s="17"/>
      <c r="J356" s="17"/>
    </row>
    <row r="357" spans="1:10" hidden="1">
      <c r="A357" s="150"/>
      <c r="B357" s="16"/>
      <c r="C357" s="16"/>
      <c r="D357" s="16"/>
      <c r="E357" s="16"/>
      <c r="F357" s="16"/>
      <c r="G357" s="16"/>
      <c r="H357" s="17"/>
      <c r="I357" s="17"/>
      <c r="J357" s="17"/>
    </row>
    <row r="358" spans="1:10" hidden="1">
      <c r="A358" s="150"/>
      <c r="B358" s="16"/>
      <c r="C358" s="16"/>
      <c r="D358" s="16"/>
      <c r="E358" s="16"/>
      <c r="F358" s="16"/>
      <c r="G358" s="16"/>
      <c r="H358" s="17"/>
      <c r="I358" s="17"/>
      <c r="J358" s="17"/>
    </row>
    <row r="359" spans="1:10" hidden="1">
      <c r="A359" s="150"/>
      <c r="B359" s="16"/>
      <c r="C359" s="16"/>
      <c r="D359" s="16"/>
      <c r="E359" s="16"/>
      <c r="F359" s="16"/>
      <c r="G359" s="16"/>
      <c r="H359" s="17"/>
      <c r="I359" s="17"/>
      <c r="J359" s="17"/>
    </row>
    <row r="360" spans="1:10" hidden="1">
      <c r="A360" s="150"/>
      <c r="B360" s="16"/>
      <c r="C360" s="16"/>
      <c r="D360" s="16"/>
      <c r="E360" s="16"/>
      <c r="F360" s="16"/>
      <c r="G360" s="16"/>
      <c r="H360" s="17"/>
      <c r="I360" s="17"/>
      <c r="J360" s="17"/>
    </row>
    <row r="361" spans="1:10" hidden="1">
      <c r="A361" s="150"/>
      <c r="B361" s="16"/>
      <c r="C361" s="16"/>
      <c r="D361" s="16"/>
      <c r="E361" s="16"/>
      <c r="F361" s="16"/>
      <c r="G361" s="16"/>
      <c r="H361" s="17"/>
      <c r="I361" s="17"/>
      <c r="J361" s="17"/>
    </row>
    <row r="362" spans="1:10" hidden="1">
      <c r="A362" s="150"/>
      <c r="B362" s="16"/>
      <c r="C362" s="16"/>
      <c r="D362" s="16"/>
      <c r="E362" s="16"/>
      <c r="F362" s="16"/>
      <c r="G362" s="16"/>
      <c r="H362" s="17"/>
      <c r="I362" s="17"/>
      <c r="J362" s="17"/>
    </row>
    <row r="363" spans="1:10" hidden="1">
      <c r="A363" s="150"/>
      <c r="B363" s="16"/>
      <c r="C363" s="16"/>
      <c r="D363" s="16"/>
      <c r="E363" s="16"/>
      <c r="F363" s="16"/>
      <c r="G363" s="16"/>
      <c r="H363" s="17"/>
      <c r="I363" s="17"/>
      <c r="J363" s="17"/>
    </row>
    <row r="364" spans="1:10" hidden="1">
      <c r="A364" s="150"/>
      <c r="B364" s="16"/>
      <c r="C364" s="16"/>
      <c r="D364" s="16"/>
      <c r="E364" s="16"/>
      <c r="F364" s="16"/>
      <c r="G364" s="16"/>
      <c r="H364" s="17"/>
      <c r="I364" s="17"/>
      <c r="J364" s="17"/>
    </row>
    <row r="365" spans="1:10" hidden="1">
      <c r="A365" s="150"/>
      <c r="B365" s="16"/>
      <c r="C365" s="16"/>
      <c r="D365" s="16"/>
      <c r="E365" s="16"/>
      <c r="F365" s="16"/>
      <c r="G365" s="16"/>
      <c r="H365" s="17"/>
      <c r="I365" s="17"/>
      <c r="J365" s="17"/>
    </row>
    <row r="366" spans="1:10" hidden="1">
      <c r="A366" s="150"/>
      <c r="B366" s="16"/>
      <c r="C366" s="16"/>
      <c r="D366" s="16"/>
      <c r="E366" s="16"/>
      <c r="F366" s="16"/>
      <c r="G366" s="16"/>
      <c r="H366" s="17"/>
      <c r="I366" s="17"/>
      <c r="J366" s="17"/>
    </row>
    <row r="367" spans="1:10" hidden="1">
      <c r="A367" s="150"/>
      <c r="B367" s="16"/>
      <c r="C367" s="16"/>
      <c r="D367" s="16"/>
      <c r="E367" s="16"/>
      <c r="F367" s="16"/>
      <c r="G367" s="16"/>
      <c r="H367" s="17"/>
      <c r="I367" s="17"/>
      <c r="J367" s="17"/>
    </row>
    <row r="368" spans="1:10" hidden="1">
      <c r="A368" s="150"/>
      <c r="B368" s="16"/>
      <c r="C368" s="16"/>
      <c r="D368" s="16"/>
      <c r="E368" s="16"/>
      <c r="F368" s="16"/>
      <c r="G368" s="16"/>
      <c r="H368" s="17"/>
      <c r="I368" s="17"/>
      <c r="J368" s="17"/>
    </row>
    <row r="369" spans="1:10" hidden="1">
      <c r="A369" s="150"/>
      <c r="B369" s="16"/>
      <c r="C369" s="16"/>
      <c r="D369" s="16"/>
      <c r="E369" s="16"/>
      <c r="F369" s="16"/>
      <c r="G369" s="16"/>
      <c r="H369" s="17"/>
      <c r="I369" s="17"/>
      <c r="J369" s="17"/>
    </row>
    <row r="370" spans="1:10" hidden="1">
      <c r="A370" s="150"/>
      <c r="B370" s="16"/>
      <c r="C370" s="16"/>
      <c r="D370" s="16"/>
      <c r="E370" s="16"/>
      <c r="F370" s="16"/>
      <c r="G370" s="16"/>
      <c r="H370" s="17"/>
      <c r="I370" s="17"/>
      <c r="J370" s="17"/>
    </row>
    <row r="371" spans="1:10" hidden="1">
      <c r="A371" s="150"/>
      <c r="B371" s="16"/>
      <c r="C371" s="16"/>
      <c r="D371" s="16"/>
      <c r="E371" s="16"/>
      <c r="F371" s="16"/>
      <c r="G371" s="16"/>
      <c r="H371" s="17"/>
      <c r="I371" s="17"/>
      <c r="J371" s="17"/>
    </row>
    <row r="372" spans="1:10" hidden="1">
      <c r="A372" s="150"/>
      <c r="B372" s="16"/>
      <c r="C372" s="16"/>
      <c r="D372" s="16"/>
      <c r="E372" s="16"/>
      <c r="F372" s="16"/>
      <c r="G372" s="16"/>
      <c r="H372" s="17"/>
      <c r="I372" s="17"/>
      <c r="J372" s="17"/>
    </row>
    <row r="373" spans="1:10" hidden="1">
      <c r="A373" s="150"/>
      <c r="B373" s="16"/>
      <c r="C373" s="16"/>
      <c r="D373" s="16"/>
      <c r="E373" s="16"/>
      <c r="F373" s="16"/>
      <c r="G373" s="16"/>
      <c r="H373" s="17"/>
      <c r="I373" s="17"/>
      <c r="J373" s="17"/>
    </row>
    <row r="374" spans="1:10" hidden="1">
      <c r="A374" s="150"/>
      <c r="B374" s="16"/>
      <c r="C374" s="16"/>
      <c r="D374" s="16"/>
      <c r="E374" s="16"/>
      <c r="F374" s="16"/>
      <c r="G374" s="16"/>
      <c r="H374" s="17"/>
      <c r="I374" s="17"/>
      <c r="J374" s="17"/>
    </row>
    <row r="375" spans="1:10" hidden="1">
      <c r="A375" s="150"/>
      <c r="B375" s="16"/>
      <c r="C375" s="16"/>
      <c r="D375" s="16"/>
      <c r="E375" s="16"/>
      <c r="F375" s="16"/>
      <c r="G375" s="16"/>
      <c r="H375" s="17"/>
      <c r="I375" s="17"/>
      <c r="J375" s="17"/>
    </row>
    <row r="376" spans="1:10" hidden="1">
      <c r="A376" s="150"/>
      <c r="B376" s="16"/>
      <c r="C376" s="16"/>
      <c r="D376" s="16"/>
      <c r="E376" s="16"/>
      <c r="F376" s="16"/>
      <c r="G376" s="16"/>
      <c r="H376" s="17"/>
      <c r="I376" s="17"/>
      <c r="J376" s="17"/>
    </row>
    <row r="377" spans="1:10" hidden="1">
      <c r="A377" s="150"/>
      <c r="B377" s="16"/>
      <c r="C377" s="16"/>
      <c r="D377" s="16"/>
      <c r="E377" s="16"/>
      <c r="F377" s="16"/>
      <c r="G377" s="16"/>
      <c r="H377" s="17"/>
      <c r="I377" s="17"/>
      <c r="J377" s="17"/>
    </row>
    <row r="378" spans="1:10" hidden="1">
      <c r="A378" s="150"/>
      <c r="B378" s="16"/>
      <c r="C378" s="16"/>
      <c r="D378" s="16"/>
      <c r="E378" s="16"/>
      <c r="F378" s="16"/>
      <c r="G378" s="16"/>
      <c r="H378" s="17"/>
      <c r="I378" s="17"/>
      <c r="J378" s="17"/>
    </row>
    <row r="379" spans="1:10" hidden="1">
      <c r="A379" s="150"/>
      <c r="B379" s="16"/>
      <c r="C379" s="16"/>
      <c r="D379" s="16"/>
      <c r="E379" s="16"/>
      <c r="F379" s="16"/>
      <c r="G379" s="16"/>
      <c r="H379" s="17"/>
      <c r="I379" s="17"/>
      <c r="J379" s="17"/>
    </row>
    <row r="380" spans="1:10" hidden="1">
      <c r="A380" s="150"/>
      <c r="B380" s="16"/>
      <c r="C380" s="16"/>
      <c r="D380" s="16"/>
      <c r="E380" s="16"/>
      <c r="F380" s="16"/>
      <c r="G380" s="16"/>
      <c r="H380" s="17"/>
      <c r="I380" s="17"/>
      <c r="J380" s="17"/>
    </row>
    <row r="381" spans="1:10" hidden="1">
      <c r="A381" s="150"/>
      <c r="B381" s="16"/>
      <c r="C381" s="16"/>
      <c r="D381" s="16"/>
      <c r="E381" s="16"/>
      <c r="F381" s="16"/>
      <c r="G381" s="16"/>
      <c r="H381" s="17"/>
      <c r="I381" s="17"/>
      <c r="J381" s="17"/>
    </row>
    <row r="382" spans="1:10" hidden="1">
      <c r="A382" s="150"/>
      <c r="B382" s="16"/>
      <c r="C382" s="16"/>
      <c r="D382" s="16"/>
      <c r="E382" s="16"/>
      <c r="F382" s="16"/>
      <c r="G382" s="16"/>
      <c r="H382" s="17"/>
      <c r="I382" s="17"/>
      <c r="J382" s="17"/>
    </row>
    <row r="383" spans="1:10" hidden="1">
      <c r="A383" s="150"/>
      <c r="B383" s="16"/>
      <c r="C383" s="16"/>
      <c r="D383" s="16"/>
      <c r="E383" s="16"/>
      <c r="F383" s="16"/>
      <c r="G383" s="16"/>
      <c r="H383" s="17"/>
      <c r="I383" s="17"/>
      <c r="J383" s="17"/>
    </row>
    <row r="384" spans="1:10" hidden="1">
      <c r="A384" s="150"/>
      <c r="B384" s="16"/>
      <c r="C384" s="16"/>
      <c r="D384" s="16"/>
      <c r="E384" s="16"/>
      <c r="F384" s="16"/>
      <c r="G384" s="16"/>
      <c r="H384" s="17"/>
      <c r="I384" s="17"/>
      <c r="J384" s="17"/>
    </row>
    <row r="385" spans="1:10" hidden="1">
      <c r="A385" s="150"/>
      <c r="B385" s="16"/>
      <c r="C385" s="16"/>
      <c r="D385" s="16"/>
      <c r="E385" s="16"/>
      <c r="F385" s="16"/>
      <c r="G385" s="16"/>
      <c r="H385" s="17"/>
      <c r="I385" s="17"/>
      <c r="J385" s="17"/>
    </row>
    <row r="386" spans="1:10" hidden="1">
      <c r="A386" s="150"/>
      <c r="B386" s="16"/>
      <c r="C386" s="16"/>
      <c r="D386" s="16"/>
      <c r="E386" s="16"/>
      <c r="F386" s="16"/>
      <c r="G386" s="16"/>
      <c r="H386" s="17"/>
      <c r="I386" s="17"/>
      <c r="J386" s="17"/>
    </row>
    <row r="387" spans="1:10" hidden="1">
      <c r="A387" s="150"/>
      <c r="B387" s="16"/>
      <c r="C387" s="16"/>
      <c r="D387" s="16"/>
      <c r="E387" s="16"/>
      <c r="F387" s="16"/>
      <c r="G387" s="16"/>
      <c r="H387" s="17"/>
      <c r="I387" s="17"/>
      <c r="J387" s="17"/>
    </row>
    <row r="388" spans="1:10" hidden="1">
      <c r="A388" s="150"/>
      <c r="B388" s="16"/>
      <c r="C388" s="16"/>
      <c r="D388" s="16"/>
      <c r="E388" s="16"/>
      <c r="F388" s="16"/>
      <c r="G388" s="16"/>
      <c r="H388" s="17"/>
      <c r="I388" s="17"/>
      <c r="J388" s="17"/>
    </row>
    <row r="389" spans="1:10" hidden="1">
      <c r="A389" s="150"/>
      <c r="B389" s="16"/>
      <c r="C389" s="16"/>
      <c r="D389" s="16"/>
      <c r="E389" s="16"/>
      <c r="F389" s="16"/>
      <c r="G389" s="16"/>
      <c r="H389" s="17"/>
      <c r="I389" s="17"/>
      <c r="J389" s="17"/>
    </row>
    <row r="390" spans="1:10" hidden="1">
      <c r="A390" s="150"/>
      <c r="B390" s="16"/>
      <c r="C390" s="16"/>
      <c r="D390" s="16"/>
      <c r="E390" s="16"/>
      <c r="F390" s="16"/>
      <c r="G390" s="16"/>
      <c r="H390" s="17"/>
      <c r="I390" s="17"/>
      <c r="J390" s="17"/>
    </row>
    <row r="391" spans="1:10" hidden="1">
      <c r="A391" s="150"/>
      <c r="B391" s="16"/>
      <c r="C391" s="16"/>
      <c r="D391" s="16"/>
      <c r="E391" s="16"/>
      <c r="F391" s="16"/>
      <c r="G391" s="16"/>
      <c r="H391" s="17"/>
      <c r="I391" s="17"/>
      <c r="J391" s="17"/>
    </row>
    <row r="392" spans="1:10" hidden="1">
      <c r="A392" s="150"/>
      <c r="B392" s="16"/>
      <c r="C392" s="16"/>
      <c r="D392" s="16"/>
      <c r="E392" s="16"/>
      <c r="F392" s="16"/>
      <c r="G392" s="16"/>
      <c r="H392" s="17"/>
      <c r="I392" s="17"/>
      <c r="J392" s="17"/>
    </row>
    <row r="393" spans="1:10" hidden="1">
      <c r="A393" s="150"/>
      <c r="B393" s="16"/>
      <c r="C393" s="16"/>
      <c r="D393" s="16"/>
      <c r="E393" s="16"/>
      <c r="F393" s="16"/>
      <c r="G393" s="16"/>
      <c r="H393" s="17"/>
      <c r="I393" s="17"/>
      <c r="J393" s="17"/>
    </row>
    <row r="394" spans="1:10" hidden="1">
      <c r="A394" s="150"/>
      <c r="B394" s="16"/>
      <c r="C394" s="16"/>
      <c r="D394" s="16"/>
      <c r="E394" s="16"/>
      <c r="F394" s="16"/>
      <c r="G394" s="16"/>
      <c r="H394" s="17"/>
      <c r="I394" s="17"/>
      <c r="J394" s="17"/>
    </row>
    <row r="395" spans="1:10" hidden="1">
      <c r="A395" s="150"/>
      <c r="B395" s="16"/>
      <c r="C395" s="16"/>
      <c r="D395" s="16"/>
      <c r="E395" s="16"/>
      <c r="F395" s="16"/>
      <c r="G395" s="16"/>
      <c r="H395" s="17"/>
      <c r="I395" s="17"/>
      <c r="J395" s="17"/>
    </row>
    <row r="396" spans="1:10" hidden="1">
      <c r="A396" s="150"/>
      <c r="B396" s="16"/>
      <c r="C396" s="16"/>
      <c r="D396" s="16"/>
      <c r="E396" s="16"/>
      <c r="F396" s="16"/>
      <c r="G396" s="16"/>
      <c r="H396" s="17"/>
      <c r="I396" s="17"/>
      <c r="J396" s="17"/>
    </row>
    <row r="397" spans="1:10" hidden="1">
      <c r="A397" s="150"/>
      <c r="B397" s="16"/>
      <c r="C397" s="16"/>
      <c r="D397" s="16"/>
      <c r="E397" s="16"/>
      <c r="F397" s="16"/>
      <c r="G397" s="16"/>
      <c r="H397" s="17"/>
      <c r="I397" s="17"/>
      <c r="J397" s="17"/>
    </row>
    <row r="398" spans="1:10" hidden="1">
      <c r="A398" s="150"/>
      <c r="B398" s="16"/>
      <c r="C398" s="16"/>
      <c r="D398" s="16"/>
      <c r="E398" s="16"/>
      <c r="F398" s="16"/>
      <c r="G398" s="16"/>
      <c r="H398" s="17"/>
      <c r="I398" s="17"/>
      <c r="J398" s="17"/>
    </row>
    <row r="399" spans="1:10" hidden="1">
      <c r="A399" s="150"/>
      <c r="B399" s="16"/>
      <c r="C399" s="16"/>
      <c r="D399" s="16"/>
      <c r="E399" s="16"/>
      <c r="F399" s="16"/>
      <c r="G399" s="16"/>
      <c r="H399" s="17"/>
      <c r="I399" s="17"/>
      <c r="J399" s="17"/>
    </row>
    <row r="400" spans="1:10" hidden="1">
      <c r="A400" s="150"/>
      <c r="B400" s="16"/>
      <c r="C400" s="16"/>
      <c r="D400" s="16"/>
      <c r="E400" s="16"/>
      <c r="F400" s="16"/>
      <c r="G400" s="16"/>
      <c r="H400" s="17"/>
      <c r="I400" s="17"/>
      <c r="J400" s="17"/>
    </row>
    <row r="401" spans="1:10" hidden="1">
      <c r="A401" s="150"/>
      <c r="B401" s="16"/>
      <c r="C401" s="16"/>
      <c r="D401" s="16"/>
      <c r="E401" s="16"/>
      <c r="F401" s="16"/>
      <c r="G401" s="16"/>
      <c r="H401" s="17"/>
      <c r="I401" s="17"/>
      <c r="J401" s="17"/>
    </row>
    <row r="402" spans="1:10" hidden="1">
      <c r="A402" s="150"/>
      <c r="B402" s="16"/>
      <c r="C402" s="16"/>
      <c r="D402" s="16"/>
      <c r="E402" s="16"/>
      <c r="F402" s="16"/>
      <c r="G402" s="16"/>
      <c r="H402" s="17"/>
      <c r="I402" s="17"/>
      <c r="J402" s="17"/>
    </row>
    <row r="403" spans="1:10" hidden="1">
      <c r="A403" s="150"/>
      <c r="B403" s="16"/>
      <c r="C403" s="16"/>
      <c r="D403" s="16"/>
      <c r="E403" s="16"/>
      <c r="F403" s="16"/>
      <c r="G403" s="16"/>
      <c r="H403" s="17"/>
      <c r="I403" s="17"/>
      <c r="J403" s="17"/>
    </row>
    <row r="404" spans="1:10" hidden="1">
      <c r="A404" s="150"/>
      <c r="B404" s="16"/>
      <c r="C404" s="16"/>
      <c r="D404" s="16"/>
      <c r="E404" s="16"/>
      <c r="F404" s="16"/>
      <c r="G404" s="16"/>
      <c r="H404" s="17"/>
      <c r="I404" s="17"/>
      <c r="J404" s="17"/>
    </row>
    <row r="405" spans="1:10" hidden="1">
      <c r="A405" s="150"/>
      <c r="B405" s="16"/>
      <c r="C405" s="16"/>
      <c r="D405" s="16"/>
      <c r="E405" s="16"/>
      <c r="F405" s="16"/>
      <c r="G405" s="16"/>
      <c r="H405" s="17"/>
      <c r="I405" s="17"/>
      <c r="J405" s="17"/>
    </row>
    <row r="406" spans="1:10" hidden="1">
      <c r="A406" s="150"/>
      <c r="B406" s="16"/>
      <c r="C406" s="16"/>
      <c r="D406" s="16"/>
      <c r="E406" s="16"/>
      <c r="F406" s="16"/>
      <c r="G406" s="16"/>
      <c r="H406" s="17"/>
      <c r="I406" s="17"/>
      <c r="J406" s="17"/>
    </row>
    <row r="407" spans="1:10" hidden="1">
      <c r="A407" s="150"/>
      <c r="B407" s="16"/>
      <c r="C407" s="16"/>
      <c r="D407" s="16"/>
      <c r="E407" s="16"/>
      <c r="F407" s="16"/>
      <c r="G407" s="16"/>
      <c r="H407" s="17"/>
      <c r="I407" s="17"/>
      <c r="J407" s="17"/>
    </row>
    <row r="408" spans="1:10" hidden="1">
      <c r="A408" s="150"/>
      <c r="B408" s="16"/>
      <c r="C408" s="16"/>
      <c r="D408" s="16"/>
      <c r="E408" s="16"/>
      <c r="F408" s="16"/>
      <c r="G408" s="16"/>
      <c r="H408" s="17"/>
      <c r="I408" s="17"/>
      <c r="J408" s="17"/>
    </row>
    <row r="409" spans="1:10" hidden="1">
      <c r="A409" s="150"/>
      <c r="B409" s="16"/>
      <c r="C409" s="16"/>
      <c r="D409" s="16"/>
      <c r="E409" s="16"/>
      <c r="F409" s="16"/>
      <c r="G409" s="16"/>
      <c r="H409" s="17"/>
      <c r="I409" s="17"/>
      <c r="J409" s="17"/>
    </row>
    <row r="410" spans="1:10" hidden="1">
      <c r="A410" s="150"/>
      <c r="B410" s="16"/>
      <c r="C410" s="16"/>
      <c r="D410" s="16"/>
      <c r="E410" s="16"/>
      <c r="F410" s="16"/>
      <c r="G410" s="16"/>
      <c r="H410" s="17"/>
      <c r="I410" s="17"/>
      <c r="J410" s="17"/>
    </row>
    <row r="411" spans="1:10" hidden="1">
      <c r="A411" s="150"/>
      <c r="B411" s="16"/>
      <c r="C411" s="16"/>
      <c r="D411" s="16"/>
      <c r="E411" s="16"/>
      <c r="F411" s="16"/>
      <c r="G411" s="16"/>
      <c r="H411" s="17"/>
      <c r="I411" s="17"/>
      <c r="J411" s="17"/>
    </row>
    <row r="412" spans="1:10" hidden="1">
      <c r="A412" s="150"/>
      <c r="B412" s="16"/>
      <c r="C412" s="16"/>
      <c r="D412" s="16"/>
      <c r="E412" s="16"/>
      <c r="F412" s="16"/>
      <c r="G412" s="16"/>
      <c r="H412" s="17"/>
      <c r="I412" s="17"/>
      <c r="J412" s="17"/>
    </row>
    <row r="413" spans="1:10" hidden="1">
      <c r="A413" s="150"/>
      <c r="B413" s="16"/>
      <c r="C413" s="16"/>
      <c r="D413" s="16"/>
      <c r="E413" s="16"/>
      <c r="F413" s="16"/>
      <c r="G413" s="16"/>
      <c r="H413" s="17"/>
      <c r="I413" s="17"/>
      <c r="J413" s="17"/>
    </row>
    <row r="414" spans="1:10" hidden="1">
      <c r="A414" s="150"/>
      <c r="B414" s="16"/>
      <c r="C414" s="16"/>
      <c r="D414" s="16"/>
      <c r="E414" s="16"/>
      <c r="F414" s="16"/>
      <c r="G414" s="16"/>
      <c r="H414" s="17"/>
      <c r="I414" s="17"/>
      <c r="J414" s="17"/>
    </row>
    <row r="415" spans="1:10" hidden="1">
      <c r="A415" s="150"/>
      <c r="B415" s="16"/>
      <c r="C415" s="16"/>
      <c r="D415" s="16"/>
      <c r="E415" s="16"/>
      <c r="F415" s="16"/>
      <c r="G415" s="16"/>
      <c r="H415" s="17"/>
      <c r="I415" s="17"/>
      <c r="J415" s="17"/>
    </row>
    <row r="416" spans="1:10" hidden="1">
      <c r="A416" s="150"/>
      <c r="B416" s="16"/>
      <c r="C416" s="16"/>
      <c r="D416" s="16"/>
      <c r="E416" s="16"/>
      <c r="F416" s="16"/>
      <c r="G416" s="16"/>
      <c r="H416" s="17"/>
      <c r="I416" s="17"/>
      <c r="J416" s="17"/>
    </row>
    <row r="417" spans="1:10" hidden="1">
      <c r="A417" s="150"/>
      <c r="B417" s="16"/>
      <c r="C417" s="16"/>
      <c r="D417" s="16"/>
      <c r="E417" s="16"/>
      <c r="F417" s="16"/>
      <c r="G417" s="16"/>
      <c r="H417" s="17"/>
      <c r="I417" s="17"/>
      <c r="J417" s="17"/>
    </row>
    <row r="418" spans="1:10" hidden="1">
      <c r="A418" s="150"/>
      <c r="B418" s="16"/>
      <c r="C418" s="16"/>
      <c r="D418" s="16"/>
      <c r="E418" s="16"/>
      <c r="F418" s="16"/>
      <c r="G418" s="16"/>
      <c r="H418" s="17"/>
      <c r="I418" s="17"/>
      <c r="J418" s="17"/>
    </row>
    <row r="419" spans="1:10" hidden="1">
      <c r="A419" s="150"/>
      <c r="B419" s="16"/>
      <c r="C419" s="16"/>
      <c r="D419" s="16"/>
      <c r="E419" s="16"/>
      <c r="F419" s="16"/>
      <c r="G419" s="16"/>
      <c r="H419" s="17"/>
      <c r="I419" s="17"/>
      <c r="J419" s="17"/>
    </row>
    <row r="420" spans="1:10" hidden="1">
      <c r="A420" s="150"/>
      <c r="B420" s="16"/>
      <c r="C420" s="16"/>
      <c r="D420" s="16"/>
      <c r="E420" s="16"/>
      <c r="F420" s="16"/>
      <c r="G420" s="16"/>
      <c r="H420" s="17"/>
      <c r="I420" s="17"/>
      <c r="J420" s="17"/>
    </row>
    <row r="421" spans="1:10" hidden="1">
      <c r="A421" s="150"/>
      <c r="B421" s="16"/>
      <c r="C421" s="16"/>
      <c r="D421" s="16"/>
      <c r="E421" s="16"/>
      <c r="F421" s="16"/>
      <c r="G421" s="16"/>
      <c r="H421" s="17"/>
      <c r="I421" s="17"/>
      <c r="J421" s="17"/>
    </row>
    <row r="422" spans="1:10" hidden="1">
      <c r="A422" s="150"/>
      <c r="B422" s="16"/>
      <c r="C422" s="16"/>
      <c r="D422" s="16"/>
      <c r="E422" s="16"/>
      <c r="F422" s="16"/>
      <c r="G422" s="16"/>
      <c r="H422" s="17"/>
      <c r="I422" s="17"/>
      <c r="J422" s="17"/>
    </row>
    <row r="423" spans="1:10" hidden="1">
      <c r="A423" s="150"/>
      <c r="B423" s="16"/>
      <c r="C423" s="16"/>
      <c r="D423" s="16"/>
      <c r="E423" s="16"/>
      <c r="F423" s="16"/>
      <c r="G423" s="16"/>
      <c r="H423" s="17"/>
      <c r="I423" s="17"/>
      <c r="J423" s="17"/>
    </row>
    <row r="424" spans="1:10" hidden="1">
      <c r="A424" s="150"/>
      <c r="B424" s="16"/>
      <c r="C424" s="16"/>
      <c r="D424" s="16"/>
      <c r="E424" s="16"/>
      <c r="F424" s="16"/>
      <c r="G424" s="16"/>
      <c r="H424" s="17"/>
      <c r="I424" s="17"/>
      <c r="J424" s="17"/>
    </row>
    <row r="425" spans="1:10" hidden="1">
      <c r="A425" s="150"/>
      <c r="B425" s="16"/>
      <c r="C425" s="16"/>
      <c r="D425" s="16"/>
      <c r="E425" s="16"/>
      <c r="F425" s="16"/>
      <c r="G425" s="16"/>
      <c r="H425" s="17"/>
      <c r="I425" s="17"/>
      <c r="J425" s="17"/>
    </row>
    <row r="426" spans="1:10" hidden="1">
      <c r="A426" s="150"/>
      <c r="B426" s="16"/>
      <c r="C426" s="16"/>
      <c r="D426" s="16"/>
      <c r="E426" s="16"/>
      <c r="F426" s="16"/>
      <c r="G426" s="16"/>
      <c r="H426" s="17"/>
      <c r="I426" s="17"/>
      <c r="J426" s="17"/>
    </row>
    <row r="427" spans="1:10" hidden="1">
      <c r="A427" s="150"/>
      <c r="B427" s="16"/>
      <c r="C427" s="16"/>
      <c r="D427" s="16"/>
      <c r="E427" s="16"/>
      <c r="F427" s="16"/>
      <c r="G427" s="16"/>
      <c r="H427" s="17"/>
      <c r="I427" s="17"/>
      <c r="J427" s="17"/>
    </row>
    <row r="428" spans="1:10" hidden="1">
      <c r="A428" s="150"/>
      <c r="B428" s="16"/>
      <c r="C428" s="16"/>
      <c r="D428" s="16"/>
      <c r="E428" s="16"/>
      <c r="F428" s="16"/>
      <c r="G428" s="16"/>
      <c r="H428" s="17"/>
      <c r="I428" s="17"/>
      <c r="J428" s="17"/>
    </row>
    <row r="429" spans="1:10" hidden="1">
      <c r="A429" s="150"/>
      <c r="B429" s="16"/>
      <c r="C429" s="16"/>
      <c r="D429" s="16"/>
      <c r="E429" s="16"/>
      <c r="F429" s="16"/>
      <c r="G429" s="16"/>
      <c r="H429" s="17"/>
      <c r="I429" s="17"/>
      <c r="J429" s="17"/>
    </row>
    <row r="430" spans="1:10" hidden="1">
      <c r="A430" s="150"/>
      <c r="B430" s="16"/>
      <c r="C430" s="16"/>
      <c r="D430" s="16"/>
      <c r="E430" s="16"/>
      <c r="F430" s="16"/>
      <c r="G430" s="16"/>
      <c r="H430" s="17"/>
      <c r="I430" s="17"/>
      <c r="J430" s="17"/>
    </row>
    <row r="431" spans="1:10" hidden="1">
      <c r="A431" s="150"/>
      <c r="B431" s="16"/>
      <c r="C431" s="16"/>
      <c r="D431" s="16"/>
      <c r="E431" s="16"/>
      <c r="F431" s="16"/>
      <c r="G431" s="16"/>
      <c r="H431" s="17"/>
      <c r="I431" s="17"/>
      <c r="J431" s="17"/>
    </row>
    <row r="432" spans="1:10" hidden="1">
      <c r="A432" s="150"/>
      <c r="B432" s="16"/>
      <c r="C432" s="16"/>
      <c r="D432" s="16"/>
      <c r="E432" s="16"/>
      <c r="F432" s="16"/>
      <c r="G432" s="16"/>
      <c r="H432" s="17"/>
      <c r="I432" s="17"/>
      <c r="J432" s="17"/>
    </row>
    <row r="433" spans="1:10" hidden="1">
      <c r="A433" s="150"/>
      <c r="B433" s="16"/>
      <c r="C433" s="16"/>
      <c r="D433" s="16"/>
      <c r="E433" s="16"/>
      <c r="F433" s="16"/>
      <c r="G433" s="16"/>
      <c r="H433" s="17"/>
      <c r="I433" s="17"/>
      <c r="J433" s="17"/>
    </row>
    <row r="434" spans="1:10" hidden="1">
      <c r="A434" s="150"/>
      <c r="B434" s="16"/>
      <c r="C434" s="16"/>
      <c r="D434" s="16"/>
      <c r="E434" s="16"/>
      <c r="F434" s="16"/>
      <c r="G434" s="16"/>
      <c r="H434" s="17"/>
      <c r="I434" s="17"/>
      <c r="J434" s="17"/>
    </row>
    <row r="435" spans="1:10" hidden="1">
      <c r="A435" s="150"/>
      <c r="B435" s="16"/>
      <c r="C435" s="16"/>
      <c r="D435" s="16"/>
      <c r="E435" s="16"/>
      <c r="F435" s="16"/>
      <c r="G435" s="16"/>
      <c r="H435" s="17"/>
      <c r="I435" s="17"/>
      <c r="J435" s="17"/>
    </row>
    <row r="436" spans="1:10" hidden="1">
      <c r="A436" s="150"/>
      <c r="B436" s="16"/>
      <c r="C436" s="16"/>
      <c r="D436" s="16"/>
      <c r="E436" s="16"/>
      <c r="F436" s="16"/>
      <c r="G436" s="16"/>
      <c r="H436" s="17"/>
      <c r="I436" s="17"/>
      <c r="J436" s="17"/>
    </row>
    <row r="437" spans="1:10" hidden="1">
      <c r="A437" s="150"/>
      <c r="B437" s="16"/>
      <c r="C437" s="16"/>
      <c r="D437" s="16"/>
      <c r="E437" s="16"/>
      <c r="F437" s="16"/>
      <c r="G437" s="16"/>
      <c r="H437" s="17"/>
      <c r="I437" s="17"/>
      <c r="J437" s="17"/>
    </row>
    <row r="438" spans="1:10" hidden="1">
      <c r="A438" s="150"/>
      <c r="B438" s="16"/>
      <c r="C438" s="16"/>
      <c r="D438" s="16"/>
      <c r="E438" s="16"/>
      <c r="F438" s="16"/>
      <c r="G438" s="16"/>
      <c r="H438" s="17"/>
      <c r="I438" s="17"/>
      <c r="J438" s="17"/>
    </row>
    <row r="439" spans="1:10" hidden="1">
      <c r="A439" s="150"/>
      <c r="B439" s="16"/>
      <c r="C439" s="16"/>
      <c r="D439" s="16"/>
      <c r="E439" s="16"/>
      <c r="F439" s="16"/>
      <c r="G439" s="16"/>
      <c r="H439" s="17"/>
      <c r="I439" s="17"/>
      <c r="J439" s="17"/>
    </row>
    <row r="440" spans="1:10" hidden="1">
      <c r="A440" s="150"/>
      <c r="B440" s="16"/>
      <c r="C440" s="16"/>
      <c r="D440" s="16"/>
      <c r="E440" s="16"/>
      <c r="F440" s="16"/>
      <c r="G440" s="16"/>
      <c r="H440" s="17"/>
      <c r="I440" s="17"/>
      <c r="J440" s="17"/>
    </row>
    <row r="441" spans="1:10" hidden="1">
      <c r="A441" s="150"/>
      <c r="B441" s="16"/>
      <c r="C441" s="16"/>
      <c r="D441" s="16"/>
      <c r="E441" s="16"/>
      <c r="F441" s="16"/>
      <c r="G441" s="16"/>
      <c r="H441" s="17"/>
      <c r="I441" s="17"/>
      <c r="J441" s="17"/>
    </row>
    <row r="442" spans="1:10" hidden="1">
      <c r="A442" s="150"/>
      <c r="B442" s="16"/>
      <c r="C442" s="16"/>
      <c r="D442" s="16"/>
      <c r="E442" s="16"/>
      <c r="F442" s="16"/>
      <c r="G442" s="16"/>
      <c r="H442" s="17"/>
      <c r="I442" s="17"/>
      <c r="J442" s="17"/>
    </row>
    <row r="443" spans="1:10" hidden="1">
      <c r="A443" s="150"/>
      <c r="B443" s="16"/>
      <c r="C443" s="16"/>
      <c r="D443" s="16"/>
      <c r="E443" s="16"/>
      <c r="F443" s="16"/>
      <c r="G443" s="16"/>
      <c r="H443" s="17"/>
      <c r="I443" s="17"/>
      <c r="J443" s="17"/>
    </row>
    <row r="444" spans="1:10" hidden="1">
      <c r="A444" s="150"/>
      <c r="B444" s="16"/>
      <c r="C444" s="16"/>
      <c r="D444" s="16"/>
      <c r="E444" s="16"/>
      <c r="F444" s="16"/>
      <c r="G444" s="16"/>
      <c r="H444" s="17"/>
      <c r="I444" s="17"/>
      <c r="J444" s="17"/>
    </row>
    <row r="445" spans="1:10" hidden="1">
      <c r="A445" s="150"/>
      <c r="B445" s="16"/>
      <c r="C445" s="16"/>
      <c r="D445" s="16"/>
      <c r="E445" s="16"/>
      <c r="F445" s="16"/>
      <c r="G445" s="16"/>
      <c r="H445" s="17"/>
      <c r="I445" s="17"/>
      <c r="J445" s="17"/>
    </row>
    <row r="446" spans="1:10" hidden="1">
      <c r="A446" s="150"/>
      <c r="B446" s="16"/>
      <c r="C446" s="16"/>
      <c r="D446" s="16"/>
      <c r="E446" s="16"/>
      <c r="F446" s="16"/>
      <c r="G446" s="16"/>
      <c r="H446" s="17"/>
      <c r="I446" s="17"/>
      <c r="J446" s="17"/>
    </row>
    <row r="447" spans="1:10" hidden="1">
      <c r="A447" s="150"/>
      <c r="B447" s="16"/>
      <c r="C447" s="16"/>
      <c r="D447" s="16"/>
      <c r="E447" s="16"/>
      <c r="F447" s="16"/>
      <c r="G447" s="16"/>
      <c r="H447" s="17"/>
      <c r="I447" s="17"/>
      <c r="J447" s="17"/>
    </row>
    <row r="448" spans="1:10" hidden="1">
      <c r="A448" s="150"/>
      <c r="B448" s="16"/>
      <c r="C448" s="16"/>
      <c r="D448" s="16"/>
      <c r="E448" s="16"/>
      <c r="F448" s="16"/>
      <c r="G448" s="16"/>
      <c r="H448" s="17"/>
      <c r="I448" s="17"/>
      <c r="J448" s="17"/>
    </row>
    <row r="449" spans="1:10" hidden="1">
      <c r="A449" s="150"/>
      <c r="B449" s="16"/>
      <c r="C449" s="16"/>
      <c r="D449" s="16"/>
      <c r="E449" s="16"/>
      <c r="F449" s="16"/>
      <c r="G449" s="16"/>
      <c r="H449" s="17"/>
      <c r="I449" s="17"/>
      <c r="J449" s="17"/>
    </row>
    <row r="450" spans="1:10" hidden="1">
      <c r="A450" s="150"/>
      <c r="B450" s="16"/>
      <c r="C450" s="16"/>
      <c r="D450" s="16"/>
      <c r="E450" s="16"/>
      <c r="F450" s="16"/>
      <c r="G450" s="16"/>
      <c r="H450" s="17"/>
      <c r="I450" s="17"/>
      <c r="J450" s="17"/>
    </row>
    <row r="451" spans="1:10" hidden="1">
      <c r="A451" s="150"/>
      <c r="B451" s="16"/>
      <c r="C451" s="16"/>
      <c r="D451" s="16"/>
      <c r="E451" s="16"/>
      <c r="F451" s="16"/>
      <c r="G451" s="16"/>
      <c r="H451" s="17"/>
      <c r="I451" s="17"/>
      <c r="J451" s="17"/>
    </row>
    <row r="452" spans="1:10" hidden="1">
      <c r="A452" s="150"/>
      <c r="B452" s="16"/>
      <c r="C452" s="16"/>
      <c r="D452" s="16"/>
      <c r="E452" s="16"/>
      <c r="F452" s="16"/>
      <c r="G452" s="16"/>
      <c r="H452" s="17"/>
      <c r="I452" s="17"/>
      <c r="J452" s="17"/>
    </row>
    <row r="453" spans="1:10" hidden="1">
      <c r="A453" s="150"/>
      <c r="B453" s="16"/>
      <c r="C453" s="16"/>
      <c r="D453" s="16"/>
      <c r="E453" s="16"/>
      <c r="F453" s="16"/>
      <c r="G453" s="16"/>
      <c r="H453" s="17"/>
      <c r="I453" s="17"/>
      <c r="J453" s="17"/>
    </row>
    <row r="454" spans="1:10" hidden="1">
      <c r="A454" s="150"/>
      <c r="B454" s="16"/>
      <c r="C454" s="16"/>
      <c r="D454" s="16"/>
      <c r="E454" s="16"/>
      <c r="F454" s="16"/>
      <c r="G454" s="16"/>
      <c r="H454" s="17"/>
      <c r="I454" s="17"/>
      <c r="J454" s="17"/>
    </row>
    <row r="455" spans="1:10" hidden="1">
      <c r="A455" s="150"/>
      <c r="B455" s="16"/>
      <c r="C455" s="16"/>
      <c r="D455" s="16"/>
      <c r="E455" s="16"/>
      <c r="F455" s="16"/>
      <c r="G455" s="16"/>
      <c r="H455" s="17"/>
      <c r="I455" s="17"/>
      <c r="J455" s="17"/>
    </row>
    <row r="456" spans="1:10" hidden="1">
      <c r="A456" s="150"/>
      <c r="B456" s="16"/>
      <c r="C456" s="16"/>
      <c r="D456" s="16"/>
      <c r="E456" s="16"/>
      <c r="F456" s="16"/>
      <c r="G456" s="16"/>
      <c r="H456" s="17"/>
      <c r="I456" s="17"/>
      <c r="J456" s="17"/>
    </row>
    <row r="457" spans="1:10" hidden="1">
      <c r="A457" s="150"/>
      <c r="B457" s="16"/>
      <c r="C457" s="16"/>
      <c r="D457" s="16"/>
      <c r="E457" s="16"/>
      <c r="F457" s="16"/>
      <c r="G457" s="16"/>
      <c r="H457" s="17"/>
      <c r="I457" s="17"/>
      <c r="J457" s="17"/>
    </row>
    <row r="458" spans="1:10" hidden="1">
      <c r="A458" s="150"/>
      <c r="B458" s="16"/>
      <c r="C458" s="16"/>
      <c r="D458" s="16"/>
      <c r="E458" s="16"/>
      <c r="F458" s="16"/>
      <c r="G458" s="16"/>
      <c r="H458" s="17"/>
      <c r="I458" s="17"/>
      <c r="J458" s="17"/>
    </row>
    <row r="459" spans="1:10" hidden="1">
      <c r="A459" s="150"/>
      <c r="B459" s="16"/>
      <c r="C459" s="16"/>
      <c r="D459" s="16"/>
      <c r="E459" s="16"/>
      <c r="F459" s="16"/>
      <c r="G459" s="16"/>
      <c r="H459" s="17"/>
      <c r="I459" s="17"/>
      <c r="J459" s="17"/>
    </row>
    <row r="460" spans="1:10" hidden="1">
      <c r="A460" s="150"/>
      <c r="B460" s="16"/>
      <c r="C460" s="16"/>
      <c r="D460" s="16"/>
      <c r="E460" s="16"/>
      <c r="F460" s="16"/>
      <c r="G460" s="16"/>
      <c r="H460" s="17"/>
      <c r="I460" s="17"/>
      <c r="J460" s="17"/>
    </row>
    <row r="461" spans="1:10" hidden="1">
      <c r="A461" s="150"/>
      <c r="B461" s="16"/>
      <c r="C461" s="16"/>
      <c r="D461" s="16"/>
      <c r="E461" s="16"/>
      <c r="F461" s="16"/>
      <c r="G461" s="16"/>
      <c r="H461" s="17"/>
      <c r="I461" s="17"/>
      <c r="J461" s="17"/>
    </row>
    <row r="462" spans="1:10" hidden="1">
      <c r="A462" s="150"/>
      <c r="B462" s="16"/>
      <c r="C462" s="16"/>
      <c r="D462" s="16"/>
      <c r="E462" s="16"/>
      <c r="F462" s="16"/>
      <c r="G462" s="16"/>
      <c r="H462" s="17"/>
      <c r="I462" s="17"/>
      <c r="J462" s="17"/>
    </row>
    <row r="463" spans="1:10" hidden="1">
      <c r="A463" s="150"/>
      <c r="B463" s="16"/>
      <c r="C463" s="16"/>
      <c r="D463" s="16"/>
      <c r="E463" s="16"/>
      <c r="F463" s="16"/>
      <c r="G463" s="16"/>
      <c r="H463" s="17"/>
      <c r="I463" s="17"/>
      <c r="J463" s="17"/>
    </row>
    <row r="464" spans="1:10" hidden="1">
      <c r="A464" s="150"/>
      <c r="B464" s="16"/>
      <c r="C464" s="16"/>
      <c r="D464" s="16"/>
      <c r="E464" s="16"/>
      <c r="F464" s="16"/>
      <c r="G464" s="16"/>
      <c r="H464" s="17"/>
      <c r="I464" s="17"/>
      <c r="J464" s="17"/>
    </row>
    <row r="465" spans="1:10" hidden="1">
      <c r="A465" s="150"/>
      <c r="B465" s="16"/>
      <c r="C465" s="16"/>
      <c r="D465" s="16"/>
      <c r="E465" s="16"/>
      <c r="F465" s="16"/>
      <c r="G465" s="16"/>
      <c r="H465" s="17"/>
      <c r="I465" s="17"/>
      <c r="J465" s="17"/>
    </row>
    <row r="466" spans="1:10" hidden="1">
      <c r="A466" s="150"/>
      <c r="B466" s="16"/>
      <c r="C466" s="16"/>
      <c r="D466" s="16"/>
      <c r="E466" s="16"/>
      <c r="F466" s="16"/>
      <c r="G466" s="16"/>
      <c r="H466" s="17"/>
      <c r="I466" s="17"/>
      <c r="J466" s="17"/>
    </row>
    <row r="467" spans="1:10" hidden="1">
      <c r="A467" s="150"/>
      <c r="B467" s="16"/>
      <c r="C467" s="16"/>
      <c r="D467" s="16"/>
      <c r="E467" s="16"/>
      <c r="F467" s="16"/>
      <c r="G467" s="16"/>
      <c r="H467" s="17"/>
      <c r="I467" s="17"/>
      <c r="J467" s="17"/>
    </row>
    <row r="468" spans="1:10" hidden="1">
      <c r="A468" s="150"/>
      <c r="B468" s="16"/>
      <c r="C468" s="16"/>
      <c r="D468" s="16"/>
      <c r="E468" s="16"/>
      <c r="F468" s="16"/>
      <c r="G468" s="16"/>
      <c r="H468" s="17"/>
      <c r="I468" s="17"/>
      <c r="J468" s="17"/>
    </row>
    <row r="469" spans="1:10" hidden="1">
      <c r="A469" s="150"/>
      <c r="B469" s="16"/>
      <c r="C469" s="16"/>
      <c r="D469" s="16"/>
      <c r="E469" s="16"/>
      <c r="F469" s="16"/>
      <c r="G469" s="16"/>
      <c r="H469" s="17"/>
      <c r="I469" s="17"/>
      <c r="J469" s="17"/>
    </row>
    <row r="470" spans="1:10" hidden="1">
      <c r="A470" s="150"/>
      <c r="B470" s="16"/>
      <c r="C470" s="16"/>
      <c r="D470" s="16"/>
      <c r="E470" s="16"/>
      <c r="F470" s="16"/>
      <c r="G470" s="16"/>
      <c r="H470" s="17"/>
      <c r="I470" s="17"/>
      <c r="J470" s="17"/>
    </row>
    <row r="471" spans="1:10" hidden="1">
      <c r="A471" s="150"/>
      <c r="B471" s="16"/>
      <c r="C471" s="16"/>
      <c r="D471" s="16"/>
      <c r="E471" s="16"/>
      <c r="F471" s="16"/>
      <c r="G471" s="16"/>
      <c r="H471" s="17"/>
      <c r="I471" s="17"/>
      <c r="J471" s="17"/>
    </row>
    <row r="472" spans="1:10" hidden="1">
      <c r="A472" s="150"/>
      <c r="B472" s="16"/>
      <c r="C472" s="16"/>
      <c r="D472" s="16"/>
      <c r="E472" s="16"/>
      <c r="F472" s="16"/>
      <c r="G472" s="16"/>
      <c r="H472" s="17"/>
      <c r="I472" s="17"/>
      <c r="J472" s="17"/>
    </row>
    <row r="473" spans="1:10" hidden="1">
      <c r="A473" s="150"/>
      <c r="B473" s="16"/>
      <c r="C473" s="16"/>
      <c r="D473" s="16"/>
      <c r="E473" s="16"/>
      <c r="F473" s="16"/>
      <c r="G473" s="16"/>
      <c r="H473" s="17"/>
      <c r="I473" s="17"/>
      <c r="J473" s="17"/>
    </row>
    <row r="474" spans="1:10" hidden="1">
      <c r="A474" s="150"/>
      <c r="B474" s="16"/>
      <c r="C474" s="16"/>
      <c r="D474" s="16"/>
      <c r="E474" s="16"/>
      <c r="F474" s="16"/>
      <c r="G474" s="16"/>
      <c r="H474" s="17"/>
      <c r="I474" s="17"/>
      <c r="J474" s="17"/>
    </row>
    <row r="475" spans="1:10" hidden="1">
      <c r="A475" s="150"/>
      <c r="B475" s="16"/>
      <c r="C475" s="16"/>
      <c r="D475" s="16"/>
      <c r="E475" s="16"/>
      <c r="F475" s="16"/>
      <c r="G475" s="16"/>
      <c r="H475" s="17"/>
      <c r="I475" s="17"/>
      <c r="J475" s="17"/>
    </row>
    <row r="476" spans="1:10" hidden="1">
      <c r="A476" s="150"/>
      <c r="B476" s="16"/>
      <c r="C476" s="16"/>
      <c r="D476" s="16"/>
      <c r="E476" s="16"/>
      <c r="F476" s="16"/>
      <c r="G476" s="16"/>
      <c r="H476" s="17"/>
      <c r="I476" s="17"/>
      <c r="J476" s="17"/>
    </row>
    <row r="477" spans="1:10" hidden="1">
      <c r="A477" s="150"/>
      <c r="B477" s="16"/>
      <c r="C477" s="16"/>
      <c r="D477" s="16"/>
      <c r="E477" s="16"/>
      <c r="F477" s="16"/>
      <c r="G477" s="16"/>
      <c r="H477" s="17"/>
      <c r="I477" s="17"/>
      <c r="J477" s="17"/>
    </row>
    <row r="478" spans="1:10" hidden="1">
      <c r="A478" s="150"/>
      <c r="B478" s="16"/>
      <c r="C478" s="16"/>
      <c r="D478" s="16"/>
      <c r="E478" s="16"/>
      <c r="F478" s="16"/>
      <c r="G478" s="16"/>
      <c r="H478" s="17"/>
      <c r="I478" s="17"/>
      <c r="J478" s="17"/>
    </row>
    <row r="479" spans="1:10" hidden="1">
      <c r="A479" s="150"/>
      <c r="B479" s="16"/>
      <c r="C479" s="16"/>
      <c r="D479" s="16"/>
      <c r="E479" s="16"/>
      <c r="F479" s="16"/>
      <c r="G479" s="16"/>
      <c r="H479" s="17"/>
      <c r="I479" s="17"/>
      <c r="J479" s="17"/>
    </row>
    <row r="480" spans="1:10" hidden="1">
      <c r="A480" s="150"/>
      <c r="B480" s="16"/>
      <c r="C480" s="16"/>
      <c r="D480" s="16"/>
      <c r="E480" s="16"/>
      <c r="F480" s="16"/>
      <c r="G480" s="16"/>
      <c r="H480" s="17"/>
      <c r="I480" s="17"/>
      <c r="J480" s="17"/>
    </row>
    <row r="481" spans="1:10" hidden="1">
      <c r="A481" s="150"/>
      <c r="B481" s="16"/>
      <c r="C481" s="16"/>
      <c r="D481" s="16"/>
      <c r="E481" s="16"/>
      <c r="F481" s="16"/>
      <c r="G481" s="16"/>
      <c r="H481" s="17"/>
      <c r="I481" s="17"/>
      <c r="J481" s="17"/>
    </row>
    <row r="482" spans="1:10" hidden="1">
      <c r="A482" s="150"/>
      <c r="B482" s="16"/>
      <c r="C482" s="16"/>
      <c r="D482" s="16"/>
      <c r="E482" s="16"/>
      <c r="F482" s="16"/>
      <c r="G482" s="16"/>
      <c r="H482" s="17"/>
      <c r="I482" s="17"/>
      <c r="J482" s="17"/>
    </row>
    <row r="483" spans="1:10" hidden="1">
      <c r="A483" s="150"/>
      <c r="B483" s="16"/>
      <c r="C483" s="16"/>
      <c r="D483" s="16"/>
      <c r="E483" s="16"/>
      <c r="F483" s="16"/>
      <c r="G483" s="16"/>
      <c r="H483" s="17"/>
      <c r="I483" s="17"/>
      <c r="J483" s="17"/>
    </row>
    <row r="484" spans="1:10" hidden="1">
      <c r="A484" s="150"/>
      <c r="B484" s="16"/>
      <c r="C484" s="16"/>
      <c r="D484" s="16"/>
      <c r="E484" s="16"/>
      <c r="F484" s="16"/>
      <c r="G484" s="16"/>
      <c r="H484" s="17"/>
      <c r="I484" s="17"/>
      <c r="J484" s="17"/>
    </row>
    <row r="485" spans="1:10" hidden="1">
      <c r="A485" s="150"/>
      <c r="B485" s="16"/>
      <c r="C485" s="16"/>
      <c r="D485" s="16"/>
      <c r="E485" s="16"/>
      <c r="F485" s="16"/>
      <c r="G485" s="16"/>
      <c r="H485" s="17"/>
      <c r="I485" s="17"/>
      <c r="J485" s="17"/>
    </row>
    <row r="486" spans="1:10" hidden="1">
      <c r="A486" s="150"/>
      <c r="B486" s="16"/>
      <c r="C486" s="16"/>
      <c r="D486" s="16"/>
      <c r="E486" s="16"/>
      <c r="F486" s="16"/>
      <c r="G486" s="16"/>
      <c r="H486" s="17"/>
      <c r="I486" s="17"/>
      <c r="J486" s="17"/>
    </row>
    <row r="487" spans="1:10" hidden="1">
      <c r="A487" s="150"/>
      <c r="B487" s="16"/>
      <c r="C487" s="16"/>
      <c r="D487" s="16"/>
      <c r="E487" s="16"/>
      <c r="F487" s="16"/>
      <c r="G487" s="16"/>
      <c r="H487" s="17"/>
      <c r="I487" s="17"/>
      <c r="J487" s="17"/>
    </row>
    <row r="488" spans="1:10" hidden="1">
      <c r="A488" s="150"/>
      <c r="B488" s="16"/>
      <c r="C488" s="16"/>
      <c r="D488" s="16"/>
      <c r="E488" s="16"/>
      <c r="F488" s="16"/>
      <c r="G488" s="16"/>
      <c r="H488" s="17"/>
      <c r="I488" s="17"/>
      <c r="J488" s="17"/>
    </row>
    <row r="489" spans="1:10" hidden="1">
      <c r="A489" s="150"/>
      <c r="B489" s="16"/>
      <c r="C489" s="16"/>
      <c r="D489" s="16"/>
      <c r="E489" s="16"/>
      <c r="F489" s="16"/>
      <c r="G489" s="16"/>
      <c r="H489" s="17"/>
      <c r="I489" s="17"/>
      <c r="J489" s="17"/>
    </row>
    <row r="490" spans="1:10" hidden="1">
      <c r="A490" s="150"/>
      <c r="B490" s="16"/>
      <c r="C490" s="16"/>
      <c r="D490" s="16"/>
      <c r="E490" s="16"/>
      <c r="F490" s="16"/>
      <c r="G490" s="16"/>
      <c r="H490" s="17"/>
      <c r="I490" s="17"/>
      <c r="J490" s="17"/>
    </row>
    <row r="491" spans="1:10" hidden="1">
      <c r="A491" s="150"/>
      <c r="B491" s="16"/>
      <c r="C491" s="16"/>
      <c r="D491" s="16"/>
      <c r="E491" s="16"/>
      <c r="F491" s="16"/>
      <c r="G491" s="16"/>
      <c r="H491" s="17"/>
      <c r="I491" s="17"/>
      <c r="J491" s="17"/>
    </row>
    <row r="492" spans="1:10" hidden="1">
      <c r="A492" s="150"/>
      <c r="B492" s="16"/>
      <c r="C492" s="16"/>
      <c r="D492" s="16"/>
      <c r="E492" s="16"/>
      <c r="F492" s="16"/>
      <c r="G492" s="16"/>
      <c r="H492" s="17"/>
      <c r="I492" s="17"/>
      <c r="J492" s="17"/>
    </row>
    <row r="493" spans="1:10" hidden="1">
      <c r="A493" s="150"/>
      <c r="B493" s="16"/>
      <c r="C493" s="16"/>
      <c r="D493" s="16"/>
      <c r="E493" s="16"/>
      <c r="F493" s="16"/>
      <c r="G493" s="16"/>
      <c r="H493" s="17"/>
      <c r="I493" s="17"/>
      <c r="J493" s="17"/>
    </row>
    <row r="494" spans="1:10" hidden="1">
      <c r="A494" s="150"/>
      <c r="B494" s="16"/>
      <c r="C494" s="16"/>
      <c r="D494" s="16"/>
      <c r="E494" s="16"/>
      <c r="F494" s="16"/>
      <c r="G494" s="16"/>
      <c r="H494" s="17"/>
      <c r="I494" s="17"/>
      <c r="J494" s="17"/>
    </row>
    <row r="495" spans="1:10" hidden="1">
      <c r="A495" s="150"/>
      <c r="B495" s="16"/>
      <c r="C495" s="16"/>
      <c r="D495" s="16"/>
      <c r="E495" s="16"/>
      <c r="F495" s="16"/>
      <c r="G495" s="16"/>
      <c r="H495" s="17"/>
      <c r="I495" s="17"/>
      <c r="J495" s="17"/>
    </row>
    <row r="496" spans="1:10" hidden="1">
      <c r="A496" s="150"/>
      <c r="B496" s="16"/>
      <c r="C496" s="16"/>
      <c r="D496" s="16"/>
      <c r="E496" s="16"/>
      <c r="F496" s="16"/>
      <c r="G496" s="16"/>
      <c r="H496" s="17"/>
      <c r="I496" s="17"/>
      <c r="J496" s="17"/>
    </row>
    <row r="497" spans="1:10" hidden="1">
      <c r="A497" s="150"/>
      <c r="B497" s="16"/>
      <c r="C497" s="16"/>
      <c r="D497" s="16"/>
      <c r="E497" s="16"/>
      <c r="F497" s="16"/>
      <c r="G497" s="16"/>
      <c r="H497" s="17"/>
      <c r="I497" s="17"/>
      <c r="J497" s="17"/>
    </row>
    <row r="498" spans="1:10" hidden="1">
      <c r="A498" s="150"/>
      <c r="B498" s="16"/>
      <c r="C498" s="16"/>
      <c r="D498" s="16"/>
      <c r="E498" s="16"/>
      <c r="F498" s="16"/>
      <c r="G498" s="16"/>
      <c r="H498" s="17"/>
      <c r="I498" s="17"/>
      <c r="J498" s="17"/>
    </row>
    <row r="499" spans="1:10" hidden="1">
      <c r="A499" s="150"/>
      <c r="B499" s="16"/>
      <c r="C499" s="16"/>
      <c r="D499" s="16"/>
      <c r="E499" s="16"/>
      <c r="F499" s="16"/>
      <c r="G499" s="16"/>
      <c r="H499" s="17"/>
      <c r="I499" s="17"/>
      <c r="J499" s="17"/>
    </row>
    <row r="500" spans="1:10" hidden="1">
      <c r="A500" s="150"/>
      <c r="B500" s="16"/>
      <c r="C500" s="16"/>
      <c r="D500" s="16"/>
      <c r="E500" s="16"/>
      <c r="F500" s="16"/>
      <c r="G500" s="16"/>
      <c r="H500" s="17"/>
      <c r="I500" s="17"/>
      <c r="J500" s="17"/>
    </row>
    <row r="501" spans="1:10" hidden="1">
      <c r="A501" s="150"/>
      <c r="B501" s="16"/>
      <c r="C501" s="16"/>
      <c r="D501" s="16"/>
      <c r="E501" s="16"/>
      <c r="F501" s="16"/>
      <c r="G501" s="16"/>
      <c r="H501" s="17"/>
      <c r="I501" s="17"/>
      <c r="J501" s="17"/>
    </row>
    <row r="502" spans="1:10" hidden="1">
      <c r="A502" s="150"/>
      <c r="B502" s="16"/>
      <c r="C502" s="16"/>
      <c r="E502" s="16"/>
      <c r="F502" s="16"/>
      <c r="G502" s="16"/>
      <c r="H502" s="17"/>
      <c r="I502" s="17"/>
      <c r="J502" s="17"/>
    </row>
    <row r="503" spans="1:10" hidden="1">
      <c r="A503" s="150"/>
      <c r="B503" s="16"/>
      <c r="C503" s="16"/>
      <c r="E503" s="16"/>
      <c r="F503" s="16"/>
      <c r="G503" s="16"/>
      <c r="H503" s="17"/>
      <c r="I503" s="17"/>
      <c r="J503" s="17"/>
    </row>
    <row r="504" spans="1:10" hidden="1">
      <c r="A504" s="150"/>
      <c r="B504" s="16"/>
      <c r="C504" s="16"/>
      <c r="E504" s="16"/>
      <c r="F504" s="16"/>
      <c r="G504" s="16"/>
      <c r="H504" s="17"/>
      <c r="I504" s="17"/>
      <c r="J504" s="17"/>
    </row>
    <row r="505" spans="1:10" hidden="1">
      <c r="A505" s="150"/>
      <c r="B505" s="16"/>
      <c r="C505" s="16"/>
      <c r="E505" s="16"/>
      <c r="F505" s="16"/>
      <c r="G505" s="16"/>
      <c r="H505" s="17"/>
      <c r="I505" s="17"/>
      <c r="J505" s="17"/>
    </row>
    <row r="506" spans="1:10" hidden="1">
      <c r="A506" s="150"/>
      <c r="B506" s="16"/>
      <c r="C506" s="16"/>
      <c r="E506" s="16"/>
      <c r="F506" s="16"/>
      <c r="G506" s="16"/>
      <c r="H506" s="17"/>
      <c r="I506" s="17"/>
      <c r="J506" s="17"/>
    </row>
    <row r="507" spans="1:10" hidden="1">
      <c r="A507" s="150"/>
      <c r="B507" s="16"/>
      <c r="C507" s="16"/>
      <c r="E507" s="16"/>
      <c r="F507" s="16"/>
      <c r="G507" s="16"/>
      <c r="H507" s="17"/>
      <c r="I507" s="17"/>
      <c r="J507" s="17"/>
    </row>
    <row r="508" spans="1:10" hidden="1">
      <c r="A508" s="150"/>
      <c r="B508" s="16"/>
      <c r="C508" s="16"/>
      <c r="E508" s="16"/>
      <c r="F508" s="16"/>
      <c r="G508" s="16"/>
      <c r="H508" s="17"/>
      <c r="I508" s="17"/>
      <c r="J508" s="17"/>
    </row>
    <row r="509" spans="1:10" hidden="1">
      <c r="A509" s="150"/>
      <c r="B509" s="16"/>
      <c r="C509" s="16"/>
      <c r="E509" s="16"/>
      <c r="F509" s="16"/>
      <c r="G509" s="16"/>
      <c r="H509" s="17"/>
      <c r="I509" s="17"/>
      <c r="J509" s="17"/>
    </row>
    <row r="510" spans="1:10" hidden="1">
      <c r="A510" s="150"/>
      <c r="B510" s="16"/>
      <c r="C510" s="16"/>
      <c r="E510" s="16"/>
      <c r="F510" s="16"/>
      <c r="G510" s="16"/>
      <c r="H510" s="17"/>
      <c r="I510" s="17"/>
      <c r="J510" s="17"/>
    </row>
    <row r="511" spans="1:10" hidden="1">
      <c r="A511" s="150"/>
      <c r="B511" s="16"/>
      <c r="C511" s="16"/>
      <c r="E511" s="16"/>
      <c r="F511" s="16"/>
      <c r="G511" s="16"/>
      <c r="H511" s="17"/>
      <c r="I511" s="17"/>
      <c r="J511" s="17"/>
    </row>
    <row r="512" spans="1:10" hidden="1">
      <c r="A512" s="150"/>
      <c r="B512" s="16"/>
      <c r="C512" s="16"/>
      <c r="E512" s="16"/>
      <c r="F512" s="16"/>
      <c r="G512" s="16"/>
      <c r="H512" s="17"/>
      <c r="I512" s="17"/>
      <c r="J512" s="17"/>
    </row>
    <row r="513" spans="1:10" hidden="1">
      <c r="A513" s="150"/>
      <c r="B513" s="16"/>
      <c r="C513" s="16"/>
      <c r="E513" s="16"/>
      <c r="F513" s="16"/>
      <c r="G513" s="16"/>
      <c r="H513" s="17"/>
      <c r="I513" s="17"/>
      <c r="J513" s="17"/>
    </row>
    <row r="514" spans="1:10" hidden="1">
      <c r="A514" s="150"/>
      <c r="B514" s="16"/>
      <c r="C514" s="16"/>
      <c r="E514" s="16"/>
      <c r="F514" s="16"/>
      <c r="G514" s="16"/>
      <c r="H514" s="17"/>
      <c r="I514" s="17"/>
      <c r="J514" s="17"/>
    </row>
    <row r="515" spans="1:10" hidden="1">
      <c r="A515" s="150"/>
      <c r="B515" s="16"/>
      <c r="C515" s="16"/>
      <c r="E515" s="16"/>
      <c r="F515" s="16"/>
      <c r="G515" s="16"/>
      <c r="H515" s="17"/>
      <c r="I515" s="17"/>
      <c r="J515" s="17"/>
    </row>
    <row r="516" spans="1:10" hidden="1">
      <c r="A516" s="150"/>
      <c r="B516" s="16"/>
      <c r="C516" s="16"/>
      <c r="E516" s="16"/>
      <c r="F516" s="16"/>
      <c r="G516" s="16"/>
      <c r="H516" s="17"/>
      <c r="I516" s="17"/>
      <c r="J516" s="17"/>
    </row>
    <row r="517" spans="1:10" hidden="1">
      <c r="A517" s="150"/>
      <c r="B517" s="16"/>
      <c r="C517" s="16"/>
      <c r="E517" s="16"/>
      <c r="F517" s="16"/>
      <c r="G517" s="16"/>
      <c r="H517" s="17"/>
      <c r="I517" s="17"/>
      <c r="J517" s="17"/>
    </row>
    <row r="518" spans="1:10" hidden="1">
      <c r="A518" s="150"/>
      <c r="B518" s="16"/>
      <c r="C518" s="16"/>
      <c r="E518" s="16"/>
      <c r="F518" s="16"/>
      <c r="G518" s="16"/>
      <c r="H518" s="17"/>
      <c r="I518" s="17"/>
      <c r="J518" s="17"/>
    </row>
    <row r="519" spans="1:10" hidden="1">
      <c r="A519" s="150"/>
      <c r="B519" s="16"/>
      <c r="C519" s="16"/>
      <c r="E519" s="16"/>
      <c r="F519" s="16"/>
      <c r="G519" s="16"/>
      <c r="H519" s="17"/>
      <c r="I519" s="17"/>
      <c r="J519" s="17"/>
    </row>
    <row r="520" spans="1:10" hidden="1">
      <c r="A520" s="150"/>
      <c r="B520" s="16"/>
      <c r="C520" s="16"/>
      <c r="E520" s="16"/>
      <c r="F520" s="16"/>
      <c r="G520" s="16"/>
      <c r="H520" s="17"/>
      <c r="I520" s="17"/>
      <c r="J520" s="17"/>
    </row>
    <row r="521" spans="1:10" hidden="1">
      <c r="A521" s="150"/>
      <c r="B521" s="16"/>
      <c r="C521" s="16"/>
      <c r="E521" s="16"/>
      <c r="F521" s="16"/>
      <c r="G521" s="16"/>
      <c r="H521" s="17"/>
      <c r="I521" s="17"/>
      <c r="J521" s="17"/>
    </row>
    <row r="522" spans="1:10" hidden="1">
      <c r="A522" s="150"/>
      <c r="B522" s="16"/>
      <c r="C522" s="16"/>
      <c r="E522" s="16"/>
      <c r="F522" s="16"/>
      <c r="G522" s="16"/>
      <c r="H522" s="17"/>
      <c r="I522" s="17"/>
      <c r="J522" s="17"/>
    </row>
    <row r="523" spans="1:10" hidden="1">
      <c r="A523" s="150"/>
      <c r="B523" s="16"/>
      <c r="C523" s="16"/>
      <c r="E523" s="16"/>
      <c r="F523" s="16"/>
      <c r="G523" s="16"/>
      <c r="H523" s="17"/>
      <c r="I523" s="17"/>
      <c r="J523" s="17"/>
    </row>
    <row r="524" spans="1:10" hidden="1">
      <c r="A524" s="150"/>
      <c r="B524" s="16"/>
      <c r="C524" s="16"/>
      <c r="E524" s="16"/>
      <c r="F524" s="16"/>
      <c r="G524" s="16"/>
      <c r="H524" s="17"/>
      <c r="I524" s="17"/>
      <c r="J524" s="17"/>
    </row>
    <row r="525" spans="1:10" hidden="1">
      <c r="A525" s="150"/>
      <c r="B525" s="16"/>
      <c r="C525" s="16"/>
      <c r="E525" s="16"/>
      <c r="F525" s="16"/>
      <c r="G525" s="16"/>
      <c r="H525" s="17"/>
      <c r="I525" s="17"/>
      <c r="J525" s="17"/>
    </row>
    <row r="526" spans="1:10" hidden="1">
      <c r="A526" s="150"/>
      <c r="B526" s="16"/>
      <c r="C526" s="16"/>
      <c r="E526" s="16"/>
      <c r="F526" s="16"/>
      <c r="G526" s="16"/>
      <c r="H526" s="17"/>
      <c r="I526" s="17"/>
      <c r="J526" s="17"/>
    </row>
    <row r="527" spans="1:10" hidden="1">
      <c r="A527" s="150"/>
      <c r="B527" s="16"/>
      <c r="C527" s="16"/>
      <c r="E527" s="16"/>
      <c r="F527" s="16"/>
      <c r="G527" s="16"/>
      <c r="H527" s="17"/>
      <c r="I527" s="17"/>
      <c r="J527" s="17"/>
    </row>
    <row r="528" spans="1:10" hidden="1">
      <c r="A528" s="150"/>
      <c r="B528" s="16"/>
      <c r="C528" s="16"/>
      <c r="F528" s="16"/>
    </row>
    <row r="529" spans="1:3" hidden="1">
      <c r="A529" s="150"/>
      <c r="B529" s="16"/>
      <c r="C529" s="16"/>
    </row>
    <row r="530" spans="1:3" hidden="1">
      <c r="A530" s="150"/>
      <c r="B530" s="16"/>
      <c r="C530" s="16"/>
    </row>
    <row r="531" spans="1:3" hidden="1">
      <c r="A531" s="150"/>
      <c r="B531" s="16"/>
      <c r="C531" s="16"/>
    </row>
    <row r="532" spans="1:3" hidden="1">
      <c r="A532" s="150"/>
    </row>
    <row r="533" spans="1:3" hidden="1">
      <c r="A533" s="150"/>
    </row>
    <row r="534" spans="1:3" hidden="1">
      <c r="A534" s="150"/>
    </row>
    <row r="535" spans="1:3" hidden="1">
      <c r="A535" s="150"/>
    </row>
    <row r="536" spans="1:3" hidden="1">
      <c r="A536" s="150"/>
    </row>
    <row r="537" spans="1:3" hidden="1">
      <c r="A537" s="150"/>
    </row>
    <row r="538" spans="1:3" hidden="1">
      <c r="A538" s="150"/>
    </row>
    <row r="539" spans="1:3" hidden="1">
      <c r="A539" s="150"/>
    </row>
    <row r="540" spans="1:3" hidden="1">
      <c r="A540" s="150"/>
    </row>
    <row r="541" spans="1:3" hidden="1">
      <c r="A541" s="150"/>
    </row>
    <row r="542" spans="1:3" hidden="1">
      <c r="A542" s="150"/>
    </row>
    <row r="543" spans="1:3" hidden="1">
      <c r="A543" s="150"/>
    </row>
    <row r="544" spans="1:3" hidden="1">
      <c r="A544" s="150"/>
    </row>
    <row r="545" spans="1:1" hidden="1">
      <c r="A545" s="150"/>
    </row>
    <row r="546" spans="1:1" hidden="1">
      <c r="A546" s="150"/>
    </row>
    <row r="547" spans="1:1" hidden="1">
      <c r="A547" s="150"/>
    </row>
    <row r="548" spans="1:1" hidden="1">
      <c r="A548" s="150"/>
    </row>
    <row r="549" spans="1:1" hidden="1">
      <c r="A549" s="150"/>
    </row>
    <row r="550" spans="1:1" hidden="1">
      <c r="A550" s="150"/>
    </row>
    <row r="551" spans="1:1" hidden="1">
      <c r="A551" s="150"/>
    </row>
    <row r="552" spans="1:1" hidden="1">
      <c r="A552" s="150"/>
    </row>
    <row r="553" spans="1:1" hidden="1">
      <c r="A553" s="150"/>
    </row>
    <row r="554" spans="1:1" hidden="1">
      <c r="A554" s="150"/>
    </row>
    <row r="555" spans="1:1" hidden="1">
      <c r="A555" s="150"/>
    </row>
    <row r="556" spans="1:1" hidden="1">
      <c r="A556" s="150"/>
    </row>
    <row r="557" spans="1:1" hidden="1">
      <c r="A557" s="150"/>
    </row>
    <row r="558" spans="1:1" hidden="1">
      <c r="A558" s="150"/>
    </row>
    <row r="559" spans="1:1" hidden="1">
      <c r="A559" s="150"/>
    </row>
    <row r="560" spans="1:1" hidden="1">
      <c r="A560" s="150"/>
    </row>
    <row r="561" spans="1:1" hidden="1">
      <c r="A561" s="150"/>
    </row>
    <row r="562" spans="1:1" hidden="1">
      <c r="A562" s="150"/>
    </row>
    <row r="563" spans="1:1" hidden="1">
      <c r="A563" s="150"/>
    </row>
    <row r="564" spans="1:1" hidden="1">
      <c r="A564" s="150"/>
    </row>
    <row r="565" spans="1:1" hidden="1">
      <c r="A565" s="150"/>
    </row>
    <row r="566" spans="1:1" hidden="1">
      <c r="A566" s="150"/>
    </row>
    <row r="567" spans="1:1" hidden="1">
      <c r="A567" s="150"/>
    </row>
    <row r="568" spans="1:1" hidden="1">
      <c r="A568" s="150"/>
    </row>
    <row r="569" spans="1:1" hidden="1">
      <c r="A569" s="150"/>
    </row>
    <row r="570" spans="1:1" hidden="1">
      <c r="A570" s="150"/>
    </row>
    <row r="571" spans="1:1" hidden="1">
      <c r="A571" s="150"/>
    </row>
    <row r="572" spans="1:1" hidden="1">
      <c r="A572" s="150"/>
    </row>
    <row r="573" spans="1:1" hidden="1">
      <c r="A573" s="150"/>
    </row>
    <row r="574" spans="1:1" hidden="1">
      <c r="A574" s="150"/>
    </row>
    <row r="575" spans="1:1" hidden="1">
      <c r="A575" s="150"/>
    </row>
    <row r="576" spans="1:1" hidden="1">
      <c r="A576" s="150"/>
    </row>
    <row r="577" spans="1:1" hidden="1">
      <c r="A577" s="150"/>
    </row>
    <row r="578" spans="1:1" hidden="1">
      <c r="A578" s="150"/>
    </row>
    <row r="579" spans="1:1" hidden="1">
      <c r="A579" s="150"/>
    </row>
    <row r="580" spans="1:1" hidden="1">
      <c r="A580" s="150"/>
    </row>
    <row r="581" spans="1:1" hidden="1">
      <c r="A581" s="150"/>
    </row>
    <row r="582" spans="1:1" hidden="1">
      <c r="A582" s="150"/>
    </row>
    <row r="583" spans="1:1" hidden="1">
      <c r="A583" s="150"/>
    </row>
    <row r="584" spans="1:1" hidden="1">
      <c r="A584" s="150"/>
    </row>
    <row r="585" spans="1:1" hidden="1">
      <c r="A585" s="150"/>
    </row>
    <row r="586" spans="1:1" hidden="1">
      <c r="A586" s="150"/>
    </row>
    <row r="587" spans="1:1" hidden="1">
      <c r="A587" s="150"/>
    </row>
    <row r="588" spans="1:1" hidden="1">
      <c r="A588" s="150"/>
    </row>
    <row r="589" spans="1:1" hidden="1">
      <c r="A589" s="150"/>
    </row>
    <row r="590" spans="1:1" hidden="1">
      <c r="A590" s="150"/>
    </row>
    <row r="591" spans="1:1" hidden="1">
      <c r="A591" s="150"/>
    </row>
    <row r="592" spans="1:1" hidden="1">
      <c r="A592" s="150"/>
    </row>
    <row r="593" spans="1:1" hidden="1">
      <c r="A593" s="150"/>
    </row>
    <row r="594" spans="1:1" hidden="1">
      <c r="A594" s="150"/>
    </row>
    <row r="595" spans="1:1" hidden="1">
      <c r="A595" s="150"/>
    </row>
    <row r="596" spans="1:1" hidden="1">
      <c r="A596" s="150"/>
    </row>
    <row r="597" spans="1:1" hidden="1">
      <c r="A597" s="150"/>
    </row>
    <row r="598" spans="1:1" hidden="1">
      <c r="A598" s="150"/>
    </row>
    <row r="599" spans="1:1" hidden="1">
      <c r="A599" s="150"/>
    </row>
    <row r="600" spans="1:1" hidden="1">
      <c r="A600" s="150"/>
    </row>
    <row r="601" spans="1:1" hidden="1">
      <c r="A601" s="150"/>
    </row>
  </sheetData>
  <sheetProtection password="CAF3" sheet="1" objects="1" scenarios="1" selectLockedCells="1"/>
  <mergeCells count="31">
    <mergeCell ref="C78:D78"/>
    <mergeCell ref="C72:D72"/>
    <mergeCell ref="C79:D79"/>
    <mergeCell ref="B81:D81"/>
    <mergeCell ref="C80:D80"/>
    <mergeCell ref="F50:G50"/>
    <mergeCell ref="C30:F30"/>
    <mergeCell ref="C31:F31"/>
    <mergeCell ref="C32:D32"/>
    <mergeCell ref="B77:D77"/>
    <mergeCell ref="B71:D71"/>
    <mergeCell ref="B70:D70"/>
    <mergeCell ref="C73:D73"/>
    <mergeCell ref="B75:D75"/>
    <mergeCell ref="E51:G51"/>
    <mergeCell ref="C74:D74"/>
    <mergeCell ref="C13:D13"/>
    <mergeCell ref="C8:F8"/>
    <mergeCell ref="B35:G35"/>
    <mergeCell ref="B6:G6"/>
    <mergeCell ref="B19:B20"/>
    <mergeCell ref="C17:D17"/>
    <mergeCell ref="C18:D18"/>
    <mergeCell ref="C23:F23"/>
    <mergeCell ref="C19:F20"/>
    <mergeCell ref="C10:D10"/>
    <mergeCell ref="C11:F11"/>
    <mergeCell ref="C12:F12"/>
    <mergeCell ref="C21:F21"/>
    <mergeCell ref="C22:F22"/>
    <mergeCell ref="C15:F15"/>
  </mergeCells>
  <phoneticPr fontId="0" type="noConversion"/>
  <dataValidations disablePrompts="1" count="6">
    <dataValidation type="list" allowBlank="1" showInputMessage="1" showErrorMessage="1" sqref="G24">
      <formula1>$D$65:$D$69</formula1>
    </dataValidation>
    <dataValidation type="list" allowBlank="1" showInputMessage="1" showErrorMessage="1" sqref="C23">
      <formula1>$B$65:$B$66</formula1>
    </dataValidation>
    <dataValidation type="list" allowBlank="1" showInputMessage="1" showErrorMessage="1" sqref="F17">
      <formula1>INDIRECT(C17)</formula1>
    </dataValidation>
    <dataValidation type="list" allowBlank="1" showInputMessage="1" showErrorMessage="1" sqref="C18:D18">
      <formula1>INDIRECT(F17)</formula1>
    </dataValidation>
    <dataValidation type="list" allowBlank="1" showInputMessage="1" showErrorMessage="1" sqref="C17:D17">
      <formula1>$B$46:$B$52</formula1>
    </dataValidation>
    <dataValidation type="list" allowBlank="1" showInputMessage="1" showErrorMessage="1" sqref="F28">
      <formula1>$D$46:$D$49</formula1>
    </dataValidation>
  </dataValidations>
  <printOptions horizontalCentered="1" verticalCentered="1"/>
  <pageMargins left="0.19685039370078741" right="0.19685039370078741" top="0.39370078740157483" bottom="0.39370078740157483" header="0" footer="0"/>
  <pageSetup scale="56" orientation="portrait" r:id="rId1"/>
  <headerFooter alignWithMargins="0"/>
  <rowBreaks count="1" manualBreakCount="1">
    <brk id="63" max="6" man="1"/>
  </rowBreaks>
  <colBreaks count="1" manualBreakCount="1">
    <brk id="25" max="1048575" man="1"/>
  </col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'PROVI-CANTONES'!$A$1:$G$1</xm:f>
          </x14:formula1>
          <xm:sqref>C17:D17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FFFF00"/>
  </sheetPr>
  <dimension ref="A1:L112"/>
  <sheetViews>
    <sheetView view="pageBreakPreview" zoomScaleSheetLayoutView="100" workbookViewId="0">
      <selection activeCell="B17" sqref="B17"/>
    </sheetView>
  </sheetViews>
  <sheetFormatPr baseColWidth="10" defaultColWidth="0" defaultRowHeight="15.5"/>
  <cols>
    <col min="1" max="1" width="2.81640625" style="22" customWidth="1"/>
    <col min="2" max="2" width="36.1796875" style="33" customWidth="1"/>
    <col min="3" max="3" width="23.81640625" customWidth="1"/>
    <col min="4" max="4" width="4" customWidth="1"/>
    <col min="5" max="5" width="19.26953125" customWidth="1"/>
    <col min="6" max="6" width="26.81640625" customWidth="1"/>
    <col min="7" max="7" width="10.453125" style="5" customWidth="1"/>
    <col min="8" max="9" width="10.453125" style="235" hidden="1" customWidth="1"/>
    <col min="10" max="12" width="10.453125" style="90" hidden="1" customWidth="1"/>
    <col min="13" max="16384" width="10.453125" style="45" hidden="1"/>
  </cols>
  <sheetData>
    <row r="1" spans="1:9">
      <c r="A1" s="15"/>
      <c r="B1" s="32"/>
      <c r="C1" s="7"/>
      <c r="D1" s="7"/>
      <c r="E1" s="7"/>
      <c r="F1" s="7"/>
      <c r="G1" s="1"/>
    </row>
    <row r="2" spans="1:9" ht="25.5" customHeight="1">
      <c r="B2" s="482" t="s">
        <v>521</v>
      </c>
      <c r="C2" s="482"/>
      <c r="D2" s="482"/>
      <c r="E2" s="482"/>
      <c r="F2" s="482"/>
      <c r="G2" s="236"/>
    </row>
    <row r="3" spans="1:9" ht="24.75" customHeight="1">
      <c r="A3" s="24"/>
      <c r="B3" s="482" t="s">
        <v>520</v>
      </c>
      <c r="C3" s="482"/>
      <c r="D3" s="482"/>
      <c r="E3" s="482"/>
      <c r="F3" s="482"/>
      <c r="G3" s="9"/>
    </row>
    <row r="4" spans="1:9" ht="12.75" customHeight="1">
      <c r="A4" s="24"/>
      <c r="B4" s="34"/>
      <c r="C4" s="11"/>
      <c r="D4" s="11"/>
      <c r="E4" s="12"/>
      <c r="F4" s="13"/>
      <c r="G4" s="9"/>
    </row>
    <row r="5" spans="1:9" ht="12.75" customHeight="1">
      <c r="A5" s="24"/>
      <c r="B5" s="34"/>
      <c r="C5" s="11"/>
      <c r="D5" s="11"/>
      <c r="E5" s="12"/>
      <c r="F5" s="13"/>
      <c r="G5" s="9"/>
    </row>
    <row r="6" spans="1:9" ht="12.75" customHeight="1">
      <c r="A6" s="24"/>
      <c r="B6" s="34"/>
      <c r="C6" s="11"/>
      <c r="D6" s="11"/>
      <c r="E6" s="12"/>
      <c r="F6" s="13"/>
      <c r="G6" s="9"/>
    </row>
    <row r="7" spans="1:9" ht="12.75" customHeight="1" thickBot="1">
      <c r="A7" s="24"/>
      <c r="B7" s="34"/>
      <c r="C7" s="11"/>
      <c r="D7" s="11"/>
      <c r="E7" s="12"/>
      <c r="F7" s="13"/>
      <c r="G7" s="9"/>
    </row>
    <row r="8" spans="1:9" ht="13.5" customHeight="1" thickBot="1">
      <c r="A8" s="15"/>
      <c r="B8" s="232" t="s">
        <v>4</v>
      </c>
      <c r="C8" s="233"/>
      <c r="D8" s="233"/>
      <c r="E8" s="233"/>
      <c r="F8" s="234"/>
      <c r="G8" s="231"/>
    </row>
    <row r="9" spans="1:9" ht="0.75" customHeight="1">
      <c r="A9" s="15"/>
      <c r="B9" s="35"/>
      <c r="C9" s="1"/>
      <c r="D9" s="1"/>
      <c r="E9" s="1"/>
      <c r="F9" s="1"/>
      <c r="G9" s="1"/>
    </row>
    <row r="10" spans="1:9" s="90" customFormat="1" ht="3" customHeight="1">
      <c r="A10" s="247"/>
      <c r="B10" s="248"/>
      <c r="C10" s="1"/>
      <c r="D10" s="1"/>
      <c r="E10" s="1"/>
      <c r="F10" s="1"/>
      <c r="G10" s="1"/>
      <c r="H10" s="235"/>
      <c r="I10" s="235"/>
    </row>
    <row r="11" spans="1:9" s="90" customFormat="1" ht="16" thickBot="1">
      <c r="A11" s="247"/>
      <c r="B11" s="102"/>
      <c r="C11" s="2"/>
      <c r="D11" s="2"/>
      <c r="E11" s="2"/>
      <c r="F11" s="216"/>
      <c r="G11" s="216"/>
      <c r="H11" s="235"/>
      <c r="I11" s="235"/>
    </row>
    <row r="12" spans="1:9" ht="17.149999999999999" customHeight="1">
      <c r="A12" s="15"/>
      <c r="B12" s="98" t="s">
        <v>18</v>
      </c>
      <c r="C12" s="99" t="str">
        <f>+'INGRESO DE DATOS'!C10:D10</f>
        <v>0000</v>
      </c>
      <c r="D12" s="529" t="s">
        <v>2</v>
      </c>
      <c r="E12" s="530"/>
      <c r="F12" s="100">
        <f ca="1">NOW()</f>
        <v>44582.369061574071</v>
      </c>
      <c r="G12" s="217"/>
    </row>
    <row r="13" spans="1:9" ht="17.149999999999999" customHeight="1">
      <c r="A13" s="15"/>
      <c r="B13" s="51" t="s">
        <v>19</v>
      </c>
      <c r="C13" s="506">
        <f>+'INGRESO DE DATOS'!C11:F11</f>
        <v>0</v>
      </c>
      <c r="D13" s="504"/>
      <c r="E13" s="504"/>
      <c r="F13" s="505"/>
      <c r="G13" s="91"/>
    </row>
    <row r="14" spans="1:9" ht="17.149999999999999" customHeight="1">
      <c r="A14" s="15"/>
      <c r="B14" s="52" t="s">
        <v>17</v>
      </c>
      <c r="C14" s="506" t="str">
        <f>+'INGRESO DE DATOS'!C12:F12</f>
        <v/>
      </c>
      <c r="D14" s="507"/>
      <c r="E14" s="507"/>
      <c r="F14" s="508"/>
      <c r="G14" s="91"/>
    </row>
    <row r="15" spans="1:9" ht="17.149999999999999" customHeight="1" thickBot="1">
      <c r="A15" s="15"/>
      <c r="B15" s="211" t="s">
        <v>16</v>
      </c>
      <c r="C15" s="101" t="str">
        <f>+'INGRESO DE DATOS'!C13:D13</f>
        <v/>
      </c>
      <c r="D15" s="484" t="str">
        <f>+'INGRESO DE DATOS'!E13</f>
        <v/>
      </c>
      <c r="E15" s="485"/>
      <c r="F15" s="212" t="str">
        <f>+'INGRESO DE DATOS'!F13</f>
        <v/>
      </c>
      <c r="G15" s="91"/>
    </row>
    <row r="16" spans="1:9" ht="17.149999999999999" customHeight="1" thickBot="1">
      <c r="A16" s="15"/>
      <c r="B16" s="88"/>
      <c r="C16" s="89"/>
      <c r="D16" s="518"/>
      <c r="E16" s="518"/>
      <c r="F16" s="90"/>
      <c r="G16" s="91"/>
    </row>
    <row r="17" spans="1:9" ht="17.149999999999999" customHeight="1">
      <c r="A17" s="15"/>
      <c r="B17" s="123" t="s">
        <v>27</v>
      </c>
      <c r="C17" s="124">
        <f>+'INGRESO DE DATOS'!C17:D17</f>
        <v>0</v>
      </c>
      <c r="D17" s="496" t="s">
        <v>37</v>
      </c>
      <c r="E17" s="496"/>
      <c r="F17" s="125">
        <f>+'INGRESO DE DATOS'!F17</f>
        <v>0</v>
      </c>
      <c r="G17" s="91"/>
    </row>
    <row r="18" spans="1:9" ht="17.149999999999999" customHeight="1">
      <c r="A18" s="15"/>
      <c r="B18" s="207" t="s">
        <v>28</v>
      </c>
      <c r="C18" s="92">
        <f>+'INGRESO DE DATOS'!C18:D18</f>
        <v>0</v>
      </c>
      <c r="D18" s="454" t="s">
        <v>38</v>
      </c>
      <c r="E18" s="454"/>
      <c r="F18" s="126">
        <f>+'INGRESO DE DATOS'!F18</f>
        <v>0</v>
      </c>
      <c r="G18" s="91"/>
    </row>
    <row r="19" spans="1:9" ht="23.25" customHeight="1">
      <c r="A19" s="15"/>
      <c r="B19" s="517" t="s">
        <v>523</v>
      </c>
      <c r="C19" s="519">
        <f>+'INGRESO DE DATOS'!C19</f>
        <v>0</v>
      </c>
      <c r="D19" s="520"/>
      <c r="E19" s="520"/>
      <c r="F19" s="521"/>
      <c r="G19" s="91"/>
    </row>
    <row r="20" spans="1:9" ht="22.5" customHeight="1">
      <c r="A20" s="15"/>
      <c r="B20" s="517"/>
      <c r="C20" s="522"/>
      <c r="D20" s="523"/>
      <c r="E20" s="523"/>
      <c r="F20" s="524"/>
      <c r="G20" s="91"/>
    </row>
    <row r="21" spans="1:9" ht="17.149999999999999" customHeight="1">
      <c r="A21" s="15"/>
      <c r="B21" s="207" t="s">
        <v>40</v>
      </c>
      <c r="C21" s="503" t="str">
        <f>+'INGRESO DE DATOS'!C23:F23</f>
        <v>DOLARES</v>
      </c>
      <c r="D21" s="504"/>
      <c r="E21" s="504"/>
      <c r="F21" s="505"/>
      <c r="G21" s="91"/>
    </row>
    <row r="22" spans="1:9" ht="17.149999999999999" customHeight="1">
      <c r="A22" s="15"/>
      <c r="B22" s="127" t="s">
        <v>452</v>
      </c>
      <c r="C22" s="500" t="str">
        <f>+'INGRESO DE DATOS'!F24</f>
        <v>100% HABITACIONAL</v>
      </c>
      <c r="D22" s="501"/>
      <c r="E22" s="501"/>
      <c r="F22" s="502"/>
      <c r="G22" s="91"/>
    </row>
    <row r="23" spans="1:9" ht="17.149999999999999" customHeight="1">
      <c r="A23" s="15"/>
      <c r="B23" s="127" t="s">
        <v>454</v>
      </c>
      <c r="C23" s="553">
        <f>+'INGRESO DE DATOS'!F25</f>
        <v>0</v>
      </c>
      <c r="D23" s="554"/>
      <c r="E23" s="554"/>
      <c r="F23" s="555"/>
      <c r="G23" s="91"/>
    </row>
    <row r="24" spans="1:9" ht="17.149999999999999" customHeight="1">
      <c r="A24" s="15"/>
      <c r="B24" s="127" t="s">
        <v>524</v>
      </c>
      <c r="C24" s="500" t="s">
        <v>499</v>
      </c>
      <c r="D24" s="501"/>
      <c r="E24" s="501"/>
      <c r="F24" s="502"/>
      <c r="G24" s="91"/>
    </row>
    <row r="25" spans="1:9" ht="17.149999999999999" hidden="1" customHeight="1">
      <c r="A25" s="15"/>
      <c r="B25" s="127" t="s">
        <v>457</v>
      </c>
      <c r="C25" s="556"/>
      <c r="D25" s="557"/>
      <c r="E25" s="557"/>
      <c r="F25" s="558"/>
      <c r="G25" s="91"/>
    </row>
    <row r="26" spans="1:9" ht="17.149999999999999" hidden="1" customHeight="1">
      <c r="A26" s="15"/>
      <c r="B26" s="127" t="s">
        <v>455</v>
      </c>
      <c r="C26" s="556"/>
      <c r="D26" s="557"/>
      <c r="E26" s="557"/>
      <c r="F26" s="558"/>
      <c r="G26" s="91"/>
    </row>
    <row r="27" spans="1:9" ht="17.149999999999999" customHeight="1">
      <c r="A27" s="15"/>
      <c r="B27" s="128" t="s">
        <v>20</v>
      </c>
      <c r="C27" s="497">
        <f>+'INGRESO DE DATOS'!C30:F30</f>
        <v>0</v>
      </c>
      <c r="D27" s="498"/>
      <c r="E27" s="498"/>
      <c r="F27" s="499"/>
      <c r="G27" s="91"/>
    </row>
    <row r="28" spans="1:9" ht="17.149999999999999" customHeight="1">
      <c r="A28" s="15"/>
      <c r="B28" s="129" t="s">
        <v>450</v>
      </c>
      <c r="C28" s="506">
        <f>+'INGRESO DE DATOS'!C31:F31</f>
        <v>0</v>
      </c>
      <c r="D28" s="507"/>
      <c r="E28" s="507"/>
      <c r="F28" s="508"/>
      <c r="G28" s="91"/>
    </row>
    <row r="29" spans="1:9" ht="17.149999999999999" customHeight="1" thickBot="1">
      <c r="A29" s="15"/>
      <c r="B29" s="130" t="s">
        <v>451</v>
      </c>
      <c r="C29" s="131">
        <f>+'INGRESO DE DATOS'!C32:D32</f>
        <v>0</v>
      </c>
      <c r="D29" s="486" t="str">
        <f>+'INGRESO DE DATOS'!E32</f>
        <v>FAX</v>
      </c>
      <c r="E29" s="487"/>
      <c r="F29" s="132">
        <f>+'INGRESO DE DATOS'!F32</f>
        <v>0</v>
      </c>
      <c r="G29" s="91"/>
    </row>
    <row r="30" spans="1:9" s="90" customFormat="1" ht="17.149999999999999" customHeight="1" thickBot="1">
      <c r="A30" s="247"/>
      <c r="B30" s="253"/>
      <c r="C30" s="254"/>
      <c r="D30" s="254"/>
      <c r="E30" s="255"/>
      <c r="F30" s="255"/>
      <c r="G30" s="2"/>
      <c r="H30" s="235"/>
      <c r="I30" s="235"/>
    </row>
    <row r="31" spans="1:9" ht="21" customHeight="1" thickBot="1">
      <c r="A31" s="15"/>
      <c r="B31" s="250" t="s">
        <v>509</v>
      </c>
      <c r="C31" s="251"/>
      <c r="D31" s="252"/>
      <c r="E31" s="515" t="s">
        <v>460</v>
      </c>
      <c r="F31" s="516"/>
      <c r="G31" s="117"/>
      <c r="I31" s="408">
        <v>75000</v>
      </c>
    </row>
    <row r="32" spans="1:9" ht="20.149999999999999" customHeight="1">
      <c r="A32" s="15"/>
      <c r="B32" s="513" t="s">
        <v>30</v>
      </c>
      <c r="C32" s="514"/>
      <c r="D32" s="83" t="str">
        <f>+'INGRESO DE DATOS'!C24</f>
        <v>$</v>
      </c>
      <c r="E32" s="511">
        <f>+'INGRESO DE DATOS'!D24</f>
        <v>0</v>
      </c>
      <c r="F32" s="512"/>
      <c r="G32" s="118"/>
      <c r="I32" s="407">
        <v>2E-3</v>
      </c>
    </row>
    <row r="33" spans="1:12" ht="20.149999999999999" customHeight="1">
      <c r="A33" s="15"/>
      <c r="B33" s="525" t="s">
        <v>31</v>
      </c>
      <c r="C33" s="526"/>
      <c r="D33" s="83" t="str">
        <f>+'INGRESO DE DATOS'!C25</f>
        <v>$</v>
      </c>
      <c r="E33" s="511">
        <f>+'INGRESO DE DATOS'!D25</f>
        <v>0</v>
      </c>
      <c r="F33" s="512"/>
      <c r="G33" s="118"/>
      <c r="I33" s="235">
        <f>+I31*I32</f>
        <v>150</v>
      </c>
    </row>
    <row r="34" spans="1:12" ht="20.149999999999999" customHeight="1">
      <c r="A34" s="15"/>
      <c r="B34" s="527" t="s">
        <v>458</v>
      </c>
      <c r="C34" s="528"/>
      <c r="D34" s="82" t="str">
        <f>+'INGRESO DE DATOS'!C26</f>
        <v>$</v>
      </c>
      <c r="E34" s="511">
        <f>+'INGRESO DE DATOS'!D26</f>
        <v>0</v>
      </c>
      <c r="F34" s="512"/>
      <c r="G34" s="118"/>
    </row>
    <row r="35" spans="1:12" ht="20.149999999999999" customHeight="1">
      <c r="A35" s="15"/>
      <c r="B35" s="509" t="s">
        <v>459</v>
      </c>
      <c r="C35" s="510"/>
      <c r="D35" s="82" t="str">
        <f>+'INGRESO DE DATOS'!C27</f>
        <v>$</v>
      </c>
      <c r="E35" s="511">
        <f>+'INGRESO DE DATOS'!D27</f>
        <v>0</v>
      </c>
      <c r="F35" s="512"/>
      <c r="G35" s="119"/>
    </row>
    <row r="36" spans="1:12" ht="20.149999999999999" customHeight="1" thickBot="1">
      <c r="A36" s="15"/>
      <c r="B36" s="564" t="s">
        <v>34</v>
      </c>
      <c r="C36" s="565"/>
      <c r="D36" s="87" t="str">
        <f>+'INGRESO DE DATOS'!C29</f>
        <v>$</v>
      </c>
      <c r="E36" s="490">
        <f>+'INGRESO DE DATOS'!D28</f>
        <v>0</v>
      </c>
      <c r="F36" s="491"/>
      <c r="G36" s="119"/>
    </row>
    <row r="37" spans="1:12" ht="20.149999999999999" customHeight="1" thickBot="1">
      <c r="A37" s="15"/>
      <c r="B37" s="566" t="s">
        <v>449</v>
      </c>
      <c r="C37" s="567"/>
      <c r="D37" s="122" t="str">
        <f>+'INGRESO DE DATOS'!$C$29</f>
        <v>$</v>
      </c>
      <c r="E37" s="492" t="str">
        <f>+'INGRESO DE DATOS'!D29</f>
        <v>SOLICITAR COTIZACION ASSA</v>
      </c>
      <c r="F37" s="493"/>
      <c r="G37" s="218"/>
      <c r="J37" s="90" t="s">
        <v>883</v>
      </c>
      <c r="K37" s="90" t="s">
        <v>884</v>
      </c>
    </row>
    <row r="38" spans="1:12" ht="20.149999999999999" customHeight="1">
      <c r="A38" s="15"/>
      <c r="B38" s="120" t="s">
        <v>456</v>
      </c>
      <c r="C38" s="121" t="e">
        <f>+I38</f>
        <v>#VALUE!</v>
      </c>
      <c r="D38" s="86" t="str">
        <f>+'INGRESO DE DATOS'!$C$29</f>
        <v>$</v>
      </c>
      <c r="E38" s="494" t="e">
        <f>+IF(C21="colones",I60,I61)</f>
        <v>#VALUE!</v>
      </c>
      <c r="F38" s="495"/>
      <c r="G38" s="219"/>
      <c r="I38" s="235" t="e">
        <f>+IF('INGRESO DE DATOS'!C23="colones",J38,K38)</f>
        <v>#VALUE!</v>
      </c>
      <c r="J38" s="90" t="e">
        <f>+IF(('INGRESO DE DATOS'!E39*'INGRESO DE DATOS'!D29)&lt;75000,"TARIFA MÍNIMA",'INGRESO DE DATOS'!E39)</f>
        <v>#VALUE!</v>
      </c>
      <c r="K38" s="90" t="e">
        <f>+IF(('INGRESO DE DATOS'!E39*'INGRESO DE DATOS'!D29)&lt;150,"TARIFA MÍNIMA",'INGRESO DE DATOS'!E39)</f>
        <v>#VALUE!</v>
      </c>
    </row>
    <row r="39" spans="1:12" ht="20.149999999999999" customHeight="1" thickBot="1">
      <c r="A39" s="15"/>
      <c r="B39" s="93" t="s">
        <v>8</v>
      </c>
      <c r="C39" s="84"/>
      <c r="D39" s="86" t="str">
        <f>+'INGRESO DE DATOS'!$C$29</f>
        <v>$</v>
      </c>
      <c r="E39" s="488" t="e">
        <f>+E38*13%</f>
        <v>#VALUE!</v>
      </c>
      <c r="F39" s="489"/>
      <c r="G39" s="219"/>
    </row>
    <row r="40" spans="1:12" s="48" customFormat="1" ht="20.149999999999999" customHeight="1">
      <c r="A40" s="25"/>
      <c r="B40" s="94" t="s">
        <v>899</v>
      </c>
      <c r="C40" s="19"/>
      <c r="D40" s="86" t="str">
        <f>+'INGRESO DE DATOS'!$C$29</f>
        <v>$</v>
      </c>
      <c r="E40" s="494" t="e">
        <f>+E39+E38</f>
        <v>#VALUE!</v>
      </c>
      <c r="F40" s="495"/>
      <c r="G40" s="220"/>
      <c r="H40" s="235"/>
      <c r="I40" s="90" t="s">
        <v>511</v>
      </c>
      <c r="J40" s="90" t="s">
        <v>511</v>
      </c>
      <c r="K40" s="90" t="s">
        <v>512</v>
      </c>
      <c r="L40" s="90" t="s">
        <v>512</v>
      </c>
    </row>
    <row r="41" spans="1:12" s="48" customFormat="1" ht="20.149999999999999" customHeight="1">
      <c r="A41" s="25"/>
      <c r="B41" s="94" t="str">
        <f>+IF($C$21="COLONES",I41,K41)</f>
        <v xml:space="preserve">   PRIMA SEMESTRAL Incluye recargo del 4%</v>
      </c>
      <c r="C41" s="19"/>
      <c r="D41" s="86" t="str">
        <f>+'INGRESO DE DATOS'!$C$29</f>
        <v>$</v>
      </c>
      <c r="E41" s="494" t="e">
        <f>+IF($C$21="COLONES",((J41*$E$40)/2),((L41*$E$40)/2))</f>
        <v>#VALUE!</v>
      </c>
      <c r="F41" s="495"/>
      <c r="G41" s="221"/>
      <c r="H41" s="235"/>
      <c r="I41" s="90" t="s">
        <v>461</v>
      </c>
      <c r="J41" s="237">
        <v>1.05</v>
      </c>
      <c r="K41" s="90" t="s">
        <v>464</v>
      </c>
      <c r="L41" s="238">
        <v>1.04</v>
      </c>
    </row>
    <row r="42" spans="1:12" ht="20.149999999999999" customHeight="1">
      <c r="A42" s="25"/>
      <c r="B42" s="94" t="str">
        <f>+IF($C$21="COLONES",I42,K42)</f>
        <v xml:space="preserve">   PRIMA TRIMESTRAL Incluye recargo del 6%</v>
      </c>
      <c r="C42" s="47"/>
      <c r="D42" s="86" t="str">
        <f>+'INGRESO DE DATOS'!$C$29</f>
        <v>$</v>
      </c>
      <c r="E42" s="494" t="e">
        <f>+IF($C$21="COLONES",((J42*$E$40)/4),((L42*$E$40)/4))</f>
        <v>#VALUE!</v>
      </c>
      <c r="F42" s="495"/>
      <c r="G42" s="222"/>
      <c r="I42" s="90" t="s">
        <v>462</v>
      </c>
      <c r="J42" s="237">
        <v>1.08</v>
      </c>
      <c r="K42" s="90" t="s">
        <v>11</v>
      </c>
      <c r="L42" s="238">
        <v>1.06</v>
      </c>
    </row>
    <row r="43" spans="1:12" ht="20.149999999999999" customHeight="1" thickBot="1">
      <c r="A43" s="26"/>
      <c r="B43" s="95" t="str">
        <f>+IF($C$21="COLONES",I43,K43)</f>
        <v xml:space="preserve">   PRIMA MENSUAL Incluye recargo del 8%</v>
      </c>
      <c r="C43" s="96"/>
      <c r="D43" s="97" t="str">
        <f>+'INGRESO DE DATOS'!$C$29</f>
        <v>$</v>
      </c>
      <c r="E43" s="562" t="e">
        <f>+IF($C$21="COLONES",((J43*$E$40)/12),((L43*$E$40)/12))</f>
        <v>#VALUE!</v>
      </c>
      <c r="F43" s="563"/>
      <c r="G43" s="223"/>
      <c r="I43" s="90" t="s">
        <v>463</v>
      </c>
      <c r="J43" s="239">
        <v>1.1000000000000001</v>
      </c>
      <c r="K43" s="90" t="s">
        <v>9</v>
      </c>
      <c r="L43" s="238">
        <v>1.08</v>
      </c>
    </row>
    <row r="44" spans="1:12">
      <c r="A44" s="27"/>
      <c r="B44" s="36"/>
      <c r="C44" s="3"/>
      <c r="D44" s="3"/>
      <c r="E44" s="3"/>
      <c r="F44" s="4"/>
      <c r="G44" s="3"/>
      <c r="I44" s="90"/>
    </row>
    <row r="45" spans="1:12">
      <c r="A45" s="533" t="s">
        <v>21</v>
      </c>
      <c r="B45" s="533"/>
      <c r="C45" s="533"/>
      <c r="D45" s="533"/>
      <c r="E45" s="533"/>
      <c r="F45" s="533"/>
      <c r="G45" s="3"/>
      <c r="I45" s="90"/>
    </row>
    <row r="46" spans="1:12" ht="26.25" customHeight="1">
      <c r="A46" s="46"/>
      <c r="B46" s="230" t="s">
        <v>475</v>
      </c>
      <c r="C46" s="230"/>
      <c r="D46" s="230"/>
      <c r="E46" s="230"/>
      <c r="F46" s="230"/>
      <c r="G46" s="240"/>
      <c r="I46" s="90"/>
    </row>
    <row r="47" spans="1:12" ht="30.75" customHeight="1">
      <c r="A47" s="46"/>
      <c r="B47" s="483" t="s">
        <v>476</v>
      </c>
      <c r="C47" s="483"/>
      <c r="D47" s="483"/>
      <c r="E47" s="483"/>
      <c r="F47" s="483"/>
      <c r="G47" s="241"/>
      <c r="I47" s="90"/>
    </row>
    <row r="48" spans="1:12" ht="26.25" customHeight="1">
      <c r="A48" s="46"/>
      <c r="B48" s="483" t="s">
        <v>522</v>
      </c>
      <c r="C48" s="483"/>
      <c r="D48" s="483"/>
      <c r="E48" s="483"/>
      <c r="F48" s="483"/>
      <c r="G48" s="241"/>
      <c r="I48" s="90"/>
    </row>
    <row r="49" spans="1:11" ht="24" customHeight="1">
      <c r="A49" s="27"/>
      <c r="B49" s="483" t="s">
        <v>525</v>
      </c>
      <c r="C49" s="483"/>
      <c r="D49" s="483"/>
      <c r="E49" s="483"/>
      <c r="F49" s="483"/>
      <c r="G49" s="3"/>
      <c r="I49" s="90"/>
    </row>
    <row r="50" spans="1:11">
      <c r="B50" s="213" t="s">
        <v>26</v>
      </c>
      <c r="C50" s="3"/>
      <c r="D50" s="3"/>
      <c r="E50" s="3"/>
      <c r="F50" s="4"/>
      <c r="G50" s="3"/>
      <c r="I50" s="90"/>
    </row>
    <row r="51" spans="1:11">
      <c r="B51" s="249"/>
      <c r="C51" s="3"/>
      <c r="D51" s="3"/>
      <c r="E51" s="3"/>
      <c r="F51" s="4"/>
      <c r="G51" s="3"/>
      <c r="I51" s="315" t="s">
        <v>841</v>
      </c>
      <c r="K51" s="315" t="s">
        <v>842</v>
      </c>
    </row>
    <row r="52" spans="1:11">
      <c r="A52" s="27"/>
      <c r="B52" s="36"/>
      <c r="C52" s="3"/>
      <c r="D52" s="3"/>
      <c r="E52" s="3"/>
      <c r="F52" s="4"/>
      <c r="G52" s="3"/>
      <c r="I52" s="315" t="s">
        <v>836</v>
      </c>
      <c r="K52" s="315" t="s">
        <v>837</v>
      </c>
    </row>
    <row r="53" spans="1:11" ht="5.25" customHeight="1">
      <c r="A53" s="27"/>
      <c r="B53" s="36"/>
      <c r="C53" s="3"/>
      <c r="D53" s="3"/>
      <c r="E53" s="3"/>
      <c r="F53" s="4"/>
      <c r="G53" s="3"/>
    </row>
    <row r="54" spans="1:11" ht="2.25" customHeight="1" thickBot="1">
      <c r="A54" s="27"/>
      <c r="B54" s="37"/>
      <c r="C54" s="3"/>
      <c r="D54" s="3"/>
      <c r="E54" s="3"/>
      <c r="F54" s="4"/>
      <c r="G54" s="3"/>
      <c r="I54" s="90" t="s">
        <v>466</v>
      </c>
      <c r="K54" s="90" t="s">
        <v>465</v>
      </c>
    </row>
    <row r="55" spans="1:11" ht="24" customHeight="1" thickBot="1">
      <c r="A55" s="550" t="s">
        <v>510</v>
      </c>
      <c r="B55" s="551"/>
      <c r="C55" s="551"/>
      <c r="D55" s="551"/>
      <c r="E55" s="551"/>
      <c r="F55" s="551"/>
      <c r="G55" s="215"/>
      <c r="I55" s="242" t="s">
        <v>473</v>
      </c>
      <c r="K55" s="242" t="s">
        <v>474</v>
      </c>
    </row>
    <row r="56" spans="1:11" ht="24" customHeight="1" thickBot="1">
      <c r="A56" s="27"/>
      <c r="B56" s="38"/>
      <c r="C56" s="22"/>
      <c r="D56" s="22"/>
      <c r="E56" s="22"/>
      <c r="F56" s="22"/>
      <c r="G56" s="224"/>
      <c r="I56" s="243">
        <v>75000</v>
      </c>
      <c r="J56" s="243"/>
      <c r="K56" s="243">
        <v>150</v>
      </c>
    </row>
    <row r="57" spans="1:11" ht="24" customHeight="1" thickBot="1">
      <c r="A57" s="27"/>
      <c r="C57" s="559" t="s">
        <v>513</v>
      </c>
      <c r="D57" s="560"/>
      <c r="E57" s="561"/>
      <c r="F57" s="22"/>
      <c r="G57" s="224"/>
      <c r="I57" s="90" t="s">
        <v>889</v>
      </c>
      <c r="K57" s="90" t="s">
        <v>890</v>
      </c>
    </row>
    <row r="58" spans="1:11" ht="23.25" customHeight="1" thickBot="1">
      <c r="A58" s="27"/>
      <c r="B58" s="134"/>
      <c r="C58" s="134"/>
      <c r="D58" s="134"/>
      <c r="E58" s="134"/>
      <c r="F58" s="134"/>
      <c r="G58" s="225"/>
      <c r="I58" s="244" t="s">
        <v>477</v>
      </c>
      <c r="K58" s="244" t="s">
        <v>478</v>
      </c>
    </row>
    <row r="59" spans="1:11" ht="34.5" customHeight="1">
      <c r="A59" s="27"/>
      <c r="B59" s="538" t="s">
        <v>514</v>
      </c>
      <c r="C59" s="539"/>
      <c r="D59" s="539"/>
      <c r="E59" s="539"/>
      <c r="F59" s="540"/>
      <c r="G59" s="135"/>
      <c r="I59" s="245" t="e">
        <f>+E37*'INGRESO DE DATOS'!E39</f>
        <v>#VALUE!</v>
      </c>
      <c r="K59" s="244"/>
    </row>
    <row r="60" spans="1:11" ht="31.5" customHeight="1">
      <c r="A60" s="27"/>
      <c r="B60" s="541"/>
      <c r="C60" s="542"/>
      <c r="D60" s="542"/>
      <c r="E60" s="542"/>
      <c r="F60" s="543"/>
      <c r="G60" s="135"/>
      <c r="I60" s="90" t="e">
        <f>+IF((E37*'INGRESO DE DATOS'!E39)&lt;I56,I56,I59)</f>
        <v>#VALUE!</v>
      </c>
    </row>
    <row r="61" spans="1:11" ht="45.75" customHeight="1">
      <c r="A61" s="27"/>
      <c r="B61" s="541"/>
      <c r="C61" s="542"/>
      <c r="D61" s="542"/>
      <c r="E61" s="542"/>
      <c r="F61" s="543"/>
      <c r="G61" s="135"/>
      <c r="I61" s="90" t="e">
        <f>+IF((E37*'INGRESO DE DATOS'!E39)&lt;=K56,K56,I59)</f>
        <v>#VALUE!</v>
      </c>
    </row>
    <row r="62" spans="1:11" ht="36" customHeight="1">
      <c r="A62" s="27"/>
      <c r="B62" s="541"/>
      <c r="C62" s="542"/>
      <c r="D62" s="542"/>
      <c r="E62" s="542"/>
      <c r="F62" s="543"/>
      <c r="G62" s="135"/>
      <c r="I62" s="90"/>
    </row>
    <row r="63" spans="1:11" ht="36.75" customHeight="1">
      <c r="A63" s="27"/>
      <c r="B63" s="541"/>
      <c r="C63" s="542"/>
      <c r="D63" s="542"/>
      <c r="E63" s="542"/>
      <c r="F63" s="543"/>
      <c r="G63" s="135"/>
      <c r="I63" s="90"/>
    </row>
    <row r="64" spans="1:11" ht="24.75" customHeight="1" thickBot="1">
      <c r="A64" s="27"/>
      <c r="B64" s="544"/>
      <c r="C64" s="545"/>
      <c r="D64" s="545"/>
      <c r="E64" s="545"/>
      <c r="F64" s="546"/>
      <c r="G64" s="135"/>
      <c r="I64" s="90"/>
    </row>
    <row r="65" spans="1:9" ht="24" customHeight="1" thickBot="1">
      <c r="A65" s="27"/>
      <c r="B65" s="38"/>
      <c r="C65" s="22"/>
      <c r="D65" s="22"/>
      <c r="E65" s="22"/>
      <c r="F65" s="22"/>
      <c r="G65" s="224"/>
      <c r="I65" s="90"/>
    </row>
    <row r="66" spans="1:9" ht="35.25" customHeight="1" thickBot="1">
      <c r="A66" s="27"/>
      <c r="B66" s="45"/>
      <c r="C66" s="547" t="s">
        <v>886</v>
      </c>
      <c r="D66" s="548"/>
      <c r="E66" s="549"/>
      <c r="F66" s="4"/>
      <c r="G66" s="224"/>
      <c r="I66" s="90"/>
    </row>
    <row r="67" spans="1:9" ht="21.75" customHeight="1" thickBot="1">
      <c r="A67" s="27"/>
      <c r="B67" s="39"/>
      <c r="C67" s="3"/>
      <c r="D67" s="3"/>
      <c r="E67" s="3"/>
      <c r="F67" s="4"/>
      <c r="G67" s="224"/>
      <c r="I67" s="90"/>
    </row>
    <row r="68" spans="1:9" ht="21.75" customHeight="1">
      <c r="A68" s="27"/>
      <c r="B68" s="538" t="s">
        <v>888</v>
      </c>
      <c r="C68" s="539"/>
      <c r="D68" s="539"/>
      <c r="E68" s="539"/>
      <c r="F68" s="540"/>
      <c r="G68" s="135"/>
      <c r="I68" s="90"/>
    </row>
    <row r="69" spans="1:9" ht="21.75" customHeight="1">
      <c r="A69" s="27"/>
      <c r="B69" s="541"/>
      <c r="C69" s="542"/>
      <c r="D69" s="542"/>
      <c r="E69" s="542"/>
      <c r="F69" s="543"/>
      <c r="G69" s="135"/>
      <c r="I69" s="90"/>
    </row>
    <row r="70" spans="1:9" ht="21.75" customHeight="1">
      <c r="A70" s="27"/>
      <c r="B70" s="541"/>
      <c r="C70" s="542"/>
      <c r="D70" s="542"/>
      <c r="E70" s="542"/>
      <c r="F70" s="543"/>
      <c r="G70" s="135"/>
      <c r="I70" s="90"/>
    </row>
    <row r="71" spans="1:9" ht="21.75" customHeight="1">
      <c r="A71" s="27"/>
      <c r="B71" s="541"/>
      <c r="C71" s="542"/>
      <c r="D71" s="542"/>
      <c r="E71" s="542"/>
      <c r="F71" s="543"/>
      <c r="G71" s="135"/>
      <c r="I71" s="90"/>
    </row>
    <row r="72" spans="1:9" ht="30" customHeight="1" thickBot="1">
      <c r="A72" s="27"/>
      <c r="B72" s="544"/>
      <c r="C72" s="545"/>
      <c r="D72" s="545"/>
      <c r="E72" s="545"/>
      <c r="F72" s="546"/>
      <c r="G72" s="135"/>
      <c r="I72" s="90"/>
    </row>
    <row r="73" spans="1:9" ht="21.75" customHeight="1">
      <c r="A73" s="27"/>
      <c r="B73" s="39"/>
      <c r="C73" s="3"/>
      <c r="D73" s="3"/>
      <c r="E73" s="3"/>
      <c r="F73" s="4"/>
      <c r="G73" s="224"/>
      <c r="I73" s="90"/>
    </row>
    <row r="74" spans="1:9" ht="21.75" customHeight="1" thickBot="1">
      <c r="B74" s="138"/>
      <c r="C74" s="22"/>
      <c r="D74" s="22"/>
      <c r="E74" s="22"/>
      <c r="F74" s="22"/>
      <c r="G74" s="23"/>
      <c r="I74" s="90"/>
    </row>
    <row r="75" spans="1:9" ht="21.75" customHeight="1" thickBot="1">
      <c r="A75" s="550" t="s">
        <v>515</v>
      </c>
      <c r="B75" s="551"/>
      <c r="C75" s="551"/>
      <c r="D75" s="551"/>
      <c r="E75" s="551"/>
      <c r="F75" s="551"/>
      <c r="G75" s="215"/>
      <c r="I75" s="90"/>
    </row>
    <row r="76" spans="1:9" ht="21.75" customHeight="1" thickBot="1">
      <c r="A76" s="27"/>
      <c r="B76" s="39"/>
      <c r="C76" s="3"/>
      <c r="D76" s="3"/>
      <c r="E76" s="3"/>
      <c r="F76" s="4"/>
      <c r="G76" s="224"/>
      <c r="I76" s="90"/>
    </row>
    <row r="77" spans="1:9" ht="22.5" customHeight="1">
      <c r="A77" s="27"/>
      <c r="B77" s="535" t="s">
        <v>467</v>
      </c>
      <c r="C77" s="536"/>
      <c r="D77" s="536"/>
      <c r="E77" s="536" t="s">
        <v>468</v>
      </c>
      <c r="F77" s="552"/>
      <c r="G77" s="224"/>
      <c r="I77" s="90"/>
    </row>
    <row r="78" spans="1:9" ht="26.25" customHeight="1">
      <c r="A78" s="27"/>
      <c r="B78" s="537" t="s">
        <v>469</v>
      </c>
      <c r="C78" s="480"/>
      <c r="D78" s="480"/>
      <c r="E78" s="480" t="s">
        <v>470</v>
      </c>
      <c r="F78" s="481"/>
      <c r="G78" s="224"/>
      <c r="I78" s="90"/>
    </row>
    <row r="79" spans="1:9" ht="37.5" customHeight="1">
      <c r="A79" s="27"/>
      <c r="B79" s="537" t="s">
        <v>885</v>
      </c>
      <c r="C79" s="480"/>
      <c r="D79" s="480"/>
      <c r="E79" s="480" t="str">
        <f>+IF(C21="COLONES",I52,K52)</f>
        <v>1% de la suma asegurada con un mínimo de $250,00</v>
      </c>
      <c r="F79" s="481"/>
      <c r="G79" s="224"/>
      <c r="I79" s="90"/>
    </row>
    <row r="80" spans="1:9" ht="28.5" customHeight="1">
      <c r="A80" s="27"/>
      <c r="B80" s="537" t="s">
        <v>471</v>
      </c>
      <c r="C80" s="480"/>
      <c r="D80" s="480"/>
      <c r="E80" s="480" t="str">
        <f>+IF(C21="COLONES",I51,K51)</f>
        <v>$250,00 Fijos por Evento</v>
      </c>
      <c r="F80" s="481"/>
      <c r="G80" s="224"/>
      <c r="I80" s="90"/>
    </row>
    <row r="81" spans="1:12" ht="25.5" customHeight="1">
      <c r="A81" s="27"/>
      <c r="B81" s="537" t="s">
        <v>472</v>
      </c>
      <c r="C81" s="480"/>
      <c r="D81" s="480"/>
      <c r="E81" s="480" t="str">
        <f>+IF(C21="COLONES",I51,K51)</f>
        <v>$250,00 Fijos por Evento</v>
      </c>
      <c r="F81" s="481"/>
      <c r="G81" s="224"/>
      <c r="I81" s="90"/>
    </row>
    <row r="82" spans="1:12" ht="21.75" customHeight="1">
      <c r="A82" s="27"/>
      <c r="B82" s="39"/>
      <c r="C82" s="3"/>
      <c r="D82" s="3"/>
      <c r="E82" s="3"/>
      <c r="F82" s="4"/>
      <c r="G82" s="224"/>
      <c r="I82" s="90"/>
    </row>
    <row r="83" spans="1:12">
      <c r="A83" s="15"/>
      <c r="B83" s="40"/>
      <c r="C83" s="8"/>
      <c r="D83" s="8"/>
      <c r="E83" s="29"/>
      <c r="F83" s="28" t="s">
        <v>1</v>
      </c>
      <c r="G83" s="8"/>
    </row>
    <row r="84" spans="1:12" ht="13.5" customHeight="1">
      <c r="A84" s="15"/>
      <c r="B84" s="41">
        <f>+'INGRESO DE DATOS'!C31</f>
        <v>0</v>
      </c>
      <c r="C84" s="31"/>
      <c r="D84" s="70"/>
      <c r="E84" s="22"/>
      <c r="F84" s="49"/>
      <c r="G84" s="9"/>
    </row>
    <row r="85" spans="1:12" ht="14.25" customHeight="1">
      <c r="A85" s="28"/>
      <c r="B85" s="58"/>
      <c r="C85" s="14"/>
      <c r="D85" s="14"/>
      <c r="E85" s="22"/>
      <c r="F85" s="136" t="s">
        <v>15</v>
      </c>
      <c r="G85" s="9"/>
    </row>
    <row r="86" spans="1:12">
      <c r="A86" s="15"/>
      <c r="B86" s="42" t="s">
        <v>13</v>
      </c>
      <c r="C86" s="7"/>
      <c r="D86" s="7"/>
      <c r="E86" s="22"/>
      <c r="F86" s="136" t="s">
        <v>14</v>
      </c>
      <c r="G86" s="1"/>
    </row>
    <row r="87" spans="1:12" ht="16.5" customHeight="1">
      <c r="A87" s="15"/>
      <c r="C87" s="10"/>
      <c r="D87" s="10"/>
      <c r="E87" s="10"/>
      <c r="F87" s="11"/>
      <c r="G87" s="9"/>
    </row>
    <row r="88" spans="1:12" ht="15.75" customHeight="1">
      <c r="A88" s="534" t="s">
        <v>12</v>
      </c>
      <c r="B88" s="534"/>
      <c r="C88" s="534"/>
      <c r="D88" s="534"/>
      <c r="E88" s="534"/>
      <c r="F88" s="534"/>
      <c r="G88" s="9"/>
    </row>
    <row r="89" spans="1:12" ht="48.75" customHeight="1">
      <c r="A89" s="15"/>
      <c r="B89" s="531" t="s">
        <v>25</v>
      </c>
      <c r="C89" s="531"/>
      <c r="D89" s="531"/>
      <c r="E89" s="531"/>
      <c r="F89" s="531"/>
      <c r="G89" s="226"/>
    </row>
    <row r="90" spans="1:12" ht="41.25" customHeight="1">
      <c r="A90" s="15"/>
      <c r="B90" s="532" t="str">
        <f>+IF(C21="COLONES",I57,K57)</f>
        <v>La documentación contractual y la nota técnica que integran este producto, serán registrados ante la Superintendencia General de Seguros de conformidad con lo dispuesto por el artículo 29, inciso d) de la Ley Reguladora del Mercado de Seguros 8653 bajo el registro número G06-44-A05-166-VLRCS de fecha 05 de Junio 2020.</v>
      </c>
      <c r="C90" s="532"/>
      <c r="D90" s="532"/>
      <c r="E90" s="532"/>
      <c r="F90" s="532"/>
      <c r="G90" s="227"/>
    </row>
    <row r="91" spans="1:12" ht="13.5" customHeight="1">
      <c r="A91" s="15"/>
      <c r="B91" s="103"/>
      <c r="C91" s="103"/>
      <c r="D91" s="103"/>
      <c r="E91" s="103"/>
      <c r="F91" s="103"/>
      <c r="G91" s="228"/>
    </row>
    <row r="92" spans="1:12" s="54" customFormat="1" ht="22.5" customHeight="1">
      <c r="A92" s="56"/>
      <c r="B92" s="57"/>
      <c r="C92" s="55"/>
      <c r="D92" s="55"/>
      <c r="E92" s="55"/>
      <c r="F92" s="55"/>
      <c r="G92" s="55"/>
      <c r="H92" s="246"/>
      <c r="I92" s="246"/>
      <c r="J92" s="246"/>
      <c r="K92" s="246"/>
      <c r="L92" s="246"/>
    </row>
    <row r="93" spans="1:12" ht="22.5" customHeight="1">
      <c r="A93" s="45"/>
      <c r="B93" s="213"/>
      <c r="C93" s="213"/>
      <c r="D93" s="213"/>
      <c r="E93" s="213"/>
      <c r="F93" s="213"/>
      <c r="G93" s="229"/>
    </row>
    <row r="94" spans="1:12" ht="22.5" customHeight="1">
      <c r="A94" s="45"/>
      <c r="B94" s="214"/>
      <c r="C94" s="214"/>
      <c r="D94" s="214"/>
      <c r="E94" s="214"/>
      <c r="F94" s="214"/>
      <c r="G94" s="214"/>
    </row>
    <row r="95" spans="1:12" ht="22.5" customHeight="1">
      <c r="A95" s="23"/>
      <c r="B95" s="43"/>
      <c r="C95" s="23"/>
      <c r="D95" s="23"/>
      <c r="E95" s="23"/>
      <c r="F95" s="23"/>
      <c r="G95" s="23"/>
    </row>
    <row r="96" spans="1:12" ht="22.5" customHeight="1">
      <c r="A96" s="23"/>
      <c r="B96" s="43"/>
      <c r="C96" s="23"/>
      <c r="D96" s="23"/>
      <c r="E96" s="23"/>
      <c r="F96" s="23"/>
      <c r="G96" s="23"/>
    </row>
    <row r="97" spans="1:7" ht="22.5" customHeight="1">
      <c r="A97" s="23"/>
      <c r="B97" s="43"/>
      <c r="C97" s="23"/>
      <c r="D97" s="23"/>
      <c r="E97" s="23"/>
      <c r="F97" s="23"/>
      <c r="G97" s="23"/>
    </row>
    <row r="98" spans="1:7" ht="22.5" customHeight="1">
      <c r="A98" s="23"/>
      <c r="B98" s="43"/>
      <c r="C98" s="23"/>
      <c r="D98" s="23"/>
      <c r="E98" s="23"/>
      <c r="F98" s="23"/>
      <c r="G98" s="23"/>
    </row>
    <row r="99" spans="1:7" ht="22.5" customHeight="1">
      <c r="A99" s="23"/>
      <c r="B99" s="43"/>
      <c r="C99" s="23"/>
      <c r="D99" s="23"/>
      <c r="E99" s="23"/>
      <c r="F99" s="23"/>
      <c r="G99" s="23"/>
    </row>
    <row r="100" spans="1:7" ht="22.5" customHeight="1">
      <c r="A100" s="23"/>
      <c r="B100" s="43"/>
      <c r="C100" s="23"/>
      <c r="D100" s="23"/>
      <c r="E100" s="23"/>
      <c r="F100" s="23"/>
      <c r="G100" s="23"/>
    </row>
    <row r="101" spans="1:7" ht="22.5" customHeight="1">
      <c r="A101" s="23"/>
      <c r="B101" s="43"/>
      <c r="C101" s="23"/>
      <c r="D101" s="23"/>
      <c r="E101" s="23"/>
      <c r="F101" s="23"/>
      <c r="G101" s="23"/>
    </row>
    <row r="102" spans="1:7" ht="22.5" customHeight="1">
      <c r="A102" s="23"/>
      <c r="B102" s="43"/>
      <c r="C102" s="23"/>
      <c r="D102" s="23"/>
      <c r="E102" s="23"/>
      <c r="F102" s="23"/>
      <c r="G102" s="23"/>
    </row>
    <row r="103" spans="1:7" ht="22.5" customHeight="1">
      <c r="A103" s="23"/>
      <c r="B103" s="43"/>
      <c r="C103" s="23"/>
      <c r="D103" s="23"/>
      <c r="E103" s="23"/>
      <c r="F103" s="23"/>
      <c r="G103" s="23"/>
    </row>
    <row r="104" spans="1:7" ht="22.5" customHeight="1">
      <c r="A104" s="23"/>
      <c r="B104" s="43"/>
      <c r="C104" s="23"/>
      <c r="D104" s="23"/>
      <c r="E104" s="23"/>
      <c r="F104" s="23"/>
      <c r="G104" s="23"/>
    </row>
    <row r="105" spans="1:7" ht="22.5" customHeight="1">
      <c r="A105" s="23"/>
      <c r="B105" s="50"/>
      <c r="C105" s="23"/>
      <c r="D105" s="23"/>
      <c r="E105" s="23"/>
      <c r="F105" s="23"/>
      <c r="G105" s="23"/>
    </row>
    <row r="106" spans="1:7" ht="22.5" hidden="1" customHeight="1">
      <c r="A106" s="23"/>
      <c r="B106" s="63" t="s">
        <v>23</v>
      </c>
      <c r="C106" s="23"/>
      <c r="D106" s="23"/>
      <c r="E106" s="53" t="s">
        <v>10</v>
      </c>
      <c r="F106" s="23"/>
      <c r="G106" s="23"/>
    </row>
    <row r="107" spans="1:7" ht="22.5" hidden="1" customHeight="1">
      <c r="A107" s="23"/>
      <c r="B107" s="43"/>
      <c r="C107" s="23"/>
      <c r="D107" s="23"/>
      <c r="E107" s="64" t="s">
        <v>24</v>
      </c>
      <c r="F107" s="23"/>
      <c r="G107" s="23"/>
    </row>
    <row r="108" spans="1:7" ht="22.5" customHeight="1">
      <c r="A108" s="23"/>
      <c r="B108" s="43"/>
      <c r="C108" s="23"/>
      <c r="D108" s="23"/>
      <c r="E108" s="23"/>
      <c r="F108" s="23"/>
      <c r="G108" s="23"/>
    </row>
    <row r="109" spans="1:7" ht="22.5" customHeight="1">
      <c r="A109" s="23"/>
      <c r="B109" s="43"/>
      <c r="C109" s="23"/>
      <c r="D109" s="23"/>
      <c r="E109" s="23"/>
      <c r="F109" s="23"/>
      <c r="G109" s="23"/>
    </row>
    <row r="110" spans="1:7" ht="22.5" customHeight="1">
      <c r="A110" s="23"/>
      <c r="B110" s="44"/>
      <c r="C110" s="23"/>
      <c r="D110" s="23"/>
      <c r="E110" s="23"/>
      <c r="F110" s="23"/>
      <c r="G110" s="23"/>
    </row>
    <row r="111" spans="1:7">
      <c r="A111" s="23"/>
      <c r="B111" s="44"/>
      <c r="C111" s="6"/>
      <c r="D111" s="6"/>
      <c r="E111" s="6"/>
      <c r="F111" s="6"/>
      <c r="G111" s="6"/>
    </row>
    <row r="112" spans="1:7">
      <c r="A112" s="23"/>
      <c r="C112" s="6"/>
      <c r="D112" s="6"/>
      <c r="E112" s="6"/>
      <c r="F112" s="6"/>
      <c r="G112" s="6"/>
    </row>
  </sheetData>
  <sheetProtection algorithmName="SHA-512" hashValue="DXThoblMQTaYCpiIIi8jM53CNtj/PBQMEdfxbND+Rxx+0/B6/iAQFLCeV5UY2J0N1xyzutZsUd88Q7ZTD3TH+Q==" saltValue="f40Kiw27HJhEctQcZEYoLQ==" spinCount="100000" sheet="1" objects="1" scenarios="1" selectLockedCells="1"/>
  <mergeCells count="62">
    <mergeCell ref="E79:F79"/>
    <mergeCell ref="E80:F80"/>
    <mergeCell ref="C23:F23"/>
    <mergeCell ref="C25:F25"/>
    <mergeCell ref="C26:F26"/>
    <mergeCell ref="E32:F32"/>
    <mergeCell ref="C57:E57"/>
    <mergeCell ref="E43:F43"/>
    <mergeCell ref="E41:F41"/>
    <mergeCell ref="E40:F40"/>
    <mergeCell ref="E42:F42"/>
    <mergeCell ref="A55:F55"/>
    <mergeCell ref="B36:C36"/>
    <mergeCell ref="B37:C37"/>
    <mergeCell ref="D12:E12"/>
    <mergeCell ref="B89:F89"/>
    <mergeCell ref="B90:F90"/>
    <mergeCell ref="A45:F45"/>
    <mergeCell ref="A88:F88"/>
    <mergeCell ref="B77:D77"/>
    <mergeCell ref="B78:D78"/>
    <mergeCell ref="B79:D79"/>
    <mergeCell ref="B80:D80"/>
    <mergeCell ref="B81:D81"/>
    <mergeCell ref="B59:F64"/>
    <mergeCell ref="B68:F72"/>
    <mergeCell ref="C66:E66"/>
    <mergeCell ref="A75:F75"/>
    <mergeCell ref="E77:F77"/>
    <mergeCell ref="E78:F78"/>
    <mergeCell ref="C13:F13"/>
    <mergeCell ref="C14:F14"/>
    <mergeCell ref="B35:C35"/>
    <mergeCell ref="E35:F35"/>
    <mergeCell ref="B32:C32"/>
    <mergeCell ref="E31:F31"/>
    <mergeCell ref="B19:B20"/>
    <mergeCell ref="C28:F28"/>
    <mergeCell ref="D18:E18"/>
    <mergeCell ref="D16:E16"/>
    <mergeCell ref="C19:F20"/>
    <mergeCell ref="B33:C33"/>
    <mergeCell ref="B34:C34"/>
    <mergeCell ref="E33:F33"/>
    <mergeCell ref="E34:F34"/>
    <mergeCell ref="C22:F22"/>
    <mergeCell ref="E81:F81"/>
    <mergeCell ref="B2:F2"/>
    <mergeCell ref="B3:F3"/>
    <mergeCell ref="B47:F47"/>
    <mergeCell ref="B48:F48"/>
    <mergeCell ref="B49:F49"/>
    <mergeCell ref="D15:E15"/>
    <mergeCell ref="D29:E29"/>
    <mergeCell ref="E39:F39"/>
    <mergeCell ref="E36:F36"/>
    <mergeCell ref="E37:F37"/>
    <mergeCell ref="E38:F38"/>
    <mergeCell ref="D17:E17"/>
    <mergeCell ref="C27:F27"/>
    <mergeCell ref="C24:F24"/>
    <mergeCell ref="C21:F21"/>
  </mergeCells>
  <conditionalFormatting sqref="C21:F21">
    <cfRule type="containsText" dxfId="4" priority="1" operator="containsText" text="DOLARES">
      <formula>NOT(ISERROR(SEARCH("DOLARES",C21)))</formula>
    </cfRule>
    <cfRule type="containsText" dxfId="3" priority="2" operator="containsText" text="COLONES">
      <formula>NOT(ISERROR(SEARCH("COLONES",C21)))</formula>
    </cfRule>
    <cfRule type="containsText" dxfId="2" priority="3" operator="containsText" text="DOLARES">
      <formula>NOT(ISERROR(SEARCH("DOLARES",C21)))</formula>
    </cfRule>
    <cfRule type="containsText" dxfId="1" priority="4" operator="containsText" text="COLONES">
      <formula>NOT(ISERROR(SEARCH("COLONES",C21)))</formula>
    </cfRule>
    <cfRule type="containsText" dxfId="0" priority="5" operator="containsText" text="COLONES">
      <formula>NOT(ISERROR(SEARCH("COLONES",C21)))</formula>
    </cfRule>
  </conditionalFormatting>
  <hyperlinks>
    <hyperlink ref="I58" r:id="rId1"/>
    <hyperlink ref="K58" r:id="rId2"/>
  </hyperlinks>
  <printOptions horizontalCentered="1"/>
  <pageMargins left="0.55118110236220474" right="0.51181102362204722" top="1.1261811023622048" bottom="0.43307086614173229" header="0.31496062992125984" footer="0.74803149606299213"/>
  <pageSetup paperSize="9" scale="69" fitToHeight="2" orientation="portrait" r:id="rId3"/>
  <headerFooter>
    <oddFooter>&amp;CASSA Compañía de Seguros S.A., Parque Empresarial Forum 1, Edificio F, Piso 1.  Tel 2503-2700 &amp;R&amp;P de 2 Páginas</oddFooter>
  </headerFooter>
  <rowBreaks count="1" manualBreakCount="1">
    <brk id="54" max="5" man="1"/>
  </rowBreaks>
  <ignoredErrors>
    <ignoredError sqref="C22:C23" unlockedFormula="1"/>
  </ignoredError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selection activeCell="A2" sqref="A2:A21"/>
    </sheetView>
  </sheetViews>
  <sheetFormatPr baseColWidth="10" defaultColWidth="11.453125" defaultRowHeight="14.5"/>
  <cols>
    <col min="1" max="1" width="19.453125" style="259" bestFit="1" customWidth="1"/>
    <col min="2" max="2" width="14.26953125" style="259" bestFit="1" customWidth="1"/>
    <col min="3" max="3" width="11.453125" style="259"/>
    <col min="4" max="4" width="15.453125" style="259" bestFit="1" customWidth="1"/>
    <col min="5" max="5" width="14.81640625" style="259" customWidth="1"/>
    <col min="6" max="6" width="14.54296875" style="259" bestFit="1" customWidth="1"/>
    <col min="7" max="7" width="13" style="259" bestFit="1" customWidth="1"/>
    <col min="8" max="8" width="10.26953125" style="259" bestFit="1" customWidth="1"/>
    <col min="9" max="16384" width="11.453125" style="259"/>
  </cols>
  <sheetData>
    <row r="1" spans="1:7" ht="15.5">
      <c r="A1" s="258" t="s">
        <v>526</v>
      </c>
      <c r="B1" s="258" t="s">
        <v>52</v>
      </c>
      <c r="C1" s="258" t="s">
        <v>53</v>
      </c>
      <c r="D1" s="258" t="s">
        <v>54</v>
      </c>
      <c r="E1" s="258" t="s">
        <v>516</v>
      </c>
      <c r="F1" s="258" t="s">
        <v>55</v>
      </c>
      <c r="G1" s="258" t="s">
        <v>415</v>
      </c>
    </row>
    <row r="2" spans="1:7">
      <c r="A2" s="260" t="s">
        <v>527</v>
      </c>
      <c r="B2" s="261" t="s">
        <v>528</v>
      </c>
      <c r="C2" s="261" t="s">
        <v>529</v>
      </c>
      <c r="D2" s="261" t="s">
        <v>530</v>
      </c>
      <c r="E2" s="261" t="s">
        <v>314</v>
      </c>
      <c r="F2" s="261" t="s">
        <v>531</v>
      </c>
      <c r="G2" s="261" t="s">
        <v>532</v>
      </c>
    </row>
    <row r="3" spans="1:7">
      <c r="A3" s="262" t="s">
        <v>65</v>
      </c>
      <c r="B3" s="261" t="s">
        <v>533</v>
      </c>
      <c r="C3" s="261" t="s">
        <v>261</v>
      </c>
      <c r="D3" s="261" t="s">
        <v>293</v>
      </c>
      <c r="E3" s="261" t="s">
        <v>319</v>
      </c>
      <c r="F3" s="261" t="s">
        <v>534</v>
      </c>
      <c r="G3" s="261" t="s">
        <v>419</v>
      </c>
    </row>
    <row r="4" spans="1:7">
      <c r="A4" s="260" t="s">
        <v>68</v>
      </c>
      <c r="B4" s="261" t="s">
        <v>187</v>
      </c>
      <c r="C4" s="261" t="s">
        <v>535</v>
      </c>
      <c r="D4" s="261" t="s">
        <v>536</v>
      </c>
      <c r="E4" s="261" t="s">
        <v>537</v>
      </c>
      <c r="F4" s="261" t="s">
        <v>538</v>
      </c>
      <c r="G4" s="261" t="s">
        <v>425</v>
      </c>
    </row>
    <row r="5" spans="1:7">
      <c r="A5" s="260" t="s">
        <v>78</v>
      </c>
      <c r="B5" s="261" t="s">
        <v>539</v>
      </c>
      <c r="C5" s="261" t="s">
        <v>421</v>
      </c>
      <c r="D5" s="261" t="s">
        <v>540</v>
      </c>
      <c r="E5" s="261" t="s">
        <v>333</v>
      </c>
      <c r="F5" s="261" t="s">
        <v>541</v>
      </c>
      <c r="G5" s="261" t="s">
        <v>431</v>
      </c>
    </row>
    <row r="6" spans="1:7">
      <c r="A6" s="262" t="s">
        <v>86</v>
      </c>
      <c r="B6" s="261" t="s">
        <v>196</v>
      </c>
      <c r="C6" s="261" t="s">
        <v>271</v>
      </c>
      <c r="D6" s="261" t="s">
        <v>542</v>
      </c>
      <c r="E6" s="261" t="s">
        <v>543</v>
      </c>
      <c r="F6" s="261" t="s">
        <v>544</v>
      </c>
      <c r="G6" s="261" t="s">
        <v>436</v>
      </c>
    </row>
    <row r="7" spans="1:7">
      <c r="A7" s="262" t="s">
        <v>90</v>
      </c>
      <c r="B7" s="261" t="s">
        <v>200</v>
      </c>
      <c r="C7" s="261" t="s">
        <v>545</v>
      </c>
      <c r="D7" s="261" t="s">
        <v>546</v>
      </c>
      <c r="E7" s="261" t="s">
        <v>339</v>
      </c>
      <c r="F7" s="261" t="s">
        <v>547</v>
      </c>
      <c r="G7" s="261" t="s">
        <v>439</v>
      </c>
    </row>
    <row r="8" spans="1:7">
      <c r="A8" s="260" t="s">
        <v>97</v>
      </c>
      <c r="B8" s="261" t="s">
        <v>204</v>
      </c>
      <c r="C8" s="261" t="s">
        <v>548</v>
      </c>
      <c r="D8" s="261" t="s">
        <v>338</v>
      </c>
      <c r="E8" s="261" t="s">
        <v>549</v>
      </c>
      <c r="F8" s="261" t="s">
        <v>399</v>
      </c>
    </row>
    <row r="9" spans="1:7">
      <c r="A9" s="260" t="s">
        <v>102</v>
      </c>
      <c r="B9" s="261" t="s">
        <v>550</v>
      </c>
      <c r="C9" s="261" t="s">
        <v>551</v>
      </c>
      <c r="D9" s="261" t="s">
        <v>552</v>
      </c>
      <c r="E9" s="261" t="s">
        <v>345</v>
      </c>
      <c r="F9" s="261" t="s">
        <v>553</v>
      </c>
    </row>
    <row r="10" spans="1:7">
      <c r="A10" s="260" t="s">
        <v>554</v>
      </c>
      <c r="B10" s="261" t="s">
        <v>212</v>
      </c>
      <c r="D10" s="261" t="s">
        <v>555</v>
      </c>
      <c r="E10" s="261" t="s">
        <v>556</v>
      </c>
      <c r="F10" s="261" t="s">
        <v>408</v>
      </c>
    </row>
    <row r="11" spans="1:7">
      <c r="A11" s="260" t="s">
        <v>114</v>
      </c>
      <c r="B11" s="261" t="s">
        <v>557</v>
      </c>
      <c r="D11" s="261" t="s">
        <v>178</v>
      </c>
      <c r="E11" s="261" t="s">
        <v>558</v>
      </c>
      <c r="F11" s="261" t="s">
        <v>559</v>
      </c>
    </row>
    <row r="12" spans="1:7">
      <c r="A12" s="262" t="s">
        <v>560</v>
      </c>
      <c r="B12" s="261" t="s">
        <v>228</v>
      </c>
      <c r="E12" s="261" t="s">
        <v>359</v>
      </c>
      <c r="F12" s="261" t="s">
        <v>561</v>
      </c>
    </row>
    <row r="13" spans="1:7">
      <c r="A13" s="260" t="s">
        <v>123</v>
      </c>
      <c r="B13" s="261" t="s">
        <v>562</v>
      </c>
    </row>
    <row r="14" spans="1:7">
      <c r="A14" s="262" t="s">
        <v>129</v>
      </c>
      <c r="B14" s="261" t="s">
        <v>237</v>
      </c>
    </row>
    <row r="15" spans="1:7">
      <c r="A15" s="260" t="s">
        <v>135</v>
      </c>
      <c r="B15" s="261" t="s">
        <v>563</v>
      </c>
    </row>
    <row r="16" spans="1:7">
      <c r="A16" s="260" t="s">
        <v>564</v>
      </c>
      <c r="B16" s="261" t="s">
        <v>248</v>
      </c>
    </row>
    <row r="17" spans="1:1">
      <c r="A17" s="260" t="s">
        <v>143</v>
      </c>
    </row>
    <row r="18" spans="1:1">
      <c r="A18" s="260" t="s">
        <v>148</v>
      </c>
    </row>
    <row r="19" spans="1:1">
      <c r="A19" s="260" t="s">
        <v>152</v>
      </c>
    </row>
    <row r="20" spans="1:1">
      <c r="A20" s="262" t="s">
        <v>565</v>
      </c>
    </row>
    <row r="21" spans="1:1">
      <c r="A21" s="263" t="s">
        <v>566</v>
      </c>
    </row>
  </sheetData>
  <sheetProtection password="CAF3"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8"/>
  <sheetViews>
    <sheetView topLeftCell="BK1" workbookViewId="0">
      <selection activeCell="BT14" sqref="BT14"/>
    </sheetView>
  </sheetViews>
  <sheetFormatPr baseColWidth="10" defaultColWidth="11.453125" defaultRowHeight="14.5"/>
  <cols>
    <col min="1" max="1" width="24" style="259" bestFit="1" customWidth="1"/>
    <col min="2" max="2" width="11.453125" style="259"/>
    <col min="3" max="3" width="16.1796875" style="259" bestFit="1" customWidth="1"/>
    <col min="4" max="4" width="15.26953125" style="259" bestFit="1" customWidth="1"/>
    <col min="5" max="5" width="11.453125" style="259"/>
    <col min="6" max="6" width="14.54296875" style="259" bestFit="1" customWidth="1"/>
    <col min="7" max="7" width="14.1796875" style="259" bestFit="1" customWidth="1"/>
    <col min="8" max="8" width="15.81640625" style="259" bestFit="1" customWidth="1"/>
    <col min="9" max="10" width="11.453125" style="259"/>
    <col min="11" max="11" width="21.81640625" style="259" bestFit="1" customWidth="1"/>
    <col min="12" max="12" width="11.453125" style="259"/>
    <col min="13" max="13" width="16.81640625" style="259" bestFit="1" customWidth="1"/>
    <col min="14" max="14" width="12.81640625" style="259" bestFit="1" customWidth="1"/>
    <col min="15" max="15" width="15.26953125" style="259" bestFit="1" customWidth="1"/>
    <col min="16" max="16" width="16.26953125" style="259" bestFit="1" customWidth="1"/>
    <col min="17" max="18" width="11.453125" style="259"/>
    <col min="19" max="19" width="22" style="259" bestFit="1" customWidth="1"/>
    <col min="20" max="20" width="12" style="259" bestFit="1" customWidth="1"/>
    <col min="21" max="21" width="14" style="259" bestFit="1" customWidth="1"/>
    <col min="22" max="22" width="14.7265625" style="259" bestFit="1" customWidth="1"/>
    <col min="23" max="31" width="11.453125" style="259"/>
    <col min="32" max="32" width="14.26953125" style="259" bestFit="1" customWidth="1"/>
    <col min="33" max="35" width="11.453125" style="259"/>
    <col min="36" max="36" width="16.54296875" style="259" customWidth="1"/>
    <col min="37" max="39" width="11.453125" style="259"/>
    <col min="40" max="40" width="13.453125" style="259" bestFit="1" customWidth="1"/>
    <col min="41" max="43" width="11.453125" style="259"/>
    <col min="44" max="44" width="13" style="259" customWidth="1"/>
    <col min="45" max="63" width="11.453125" style="259"/>
    <col min="64" max="64" width="13.81640625" style="259" bestFit="1" customWidth="1"/>
    <col min="65" max="65" width="13" style="259" bestFit="1" customWidth="1"/>
    <col min="66" max="67" width="11.453125" style="259"/>
    <col min="68" max="68" width="15.7265625" style="259" bestFit="1" customWidth="1"/>
    <col min="69" max="69" width="14.54296875" style="259" bestFit="1" customWidth="1"/>
    <col min="70" max="75" width="11.453125" style="259"/>
    <col min="76" max="76" width="14.81640625" style="259" bestFit="1" customWidth="1"/>
    <col min="77" max="16384" width="11.453125" style="259"/>
  </cols>
  <sheetData>
    <row r="1" spans="1:81">
      <c r="A1" s="569" t="s">
        <v>45</v>
      </c>
      <c r="B1" s="569"/>
      <c r="C1" s="569"/>
      <c r="D1" s="569"/>
      <c r="E1" s="569"/>
      <c r="F1" s="569"/>
      <c r="G1" s="569"/>
      <c r="H1" s="569"/>
      <c r="I1" s="569"/>
      <c r="J1" s="569"/>
      <c r="K1" s="569"/>
      <c r="L1" s="569"/>
      <c r="M1" s="569"/>
      <c r="N1" s="569"/>
      <c r="O1" s="569"/>
      <c r="P1" s="569"/>
      <c r="Q1" s="569"/>
      <c r="R1" s="569"/>
      <c r="S1" s="569"/>
      <c r="T1" s="569"/>
      <c r="U1" s="570" t="s">
        <v>46</v>
      </c>
      <c r="V1" s="570"/>
      <c r="W1" s="570"/>
      <c r="X1" s="570"/>
      <c r="Y1" s="570"/>
      <c r="Z1" s="570"/>
      <c r="AA1" s="570"/>
      <c r="AB1" s="570"/>
      <c r="AC1" s="570"/>
      <c r="AD1" s="570"/>
      <c r="AE1" s="570"/>
      <c r="AF1" s="570"/>
      <c r="AG1" s="570"/>
      <c r="AH1" s="570"/>
      <c r="AI1" s="570"/>
      <c r="AJ1" s="571" t="s">
        <v>47</v>
      </c>
      <c r="AK1" s="571"/>
      <c r="AL1" s="571"/>
      <c r="AM1" s="571"/>
      <c r="AN1" s="571"/>
      <c r="AO1" s="571"/>
      <c r="AP1" s="571"/>
      <c r="AQ1" s="571"/>
      <c r="AR1" s="572" t="s">
        <v>48</v>
      </c>
      <c r="AS1" s="572"/>
      <c r="AT1" s="572"/>
      <c r="AU1" s="572"/>
      <c r="AV1" s="572"/>
      <c r="AW1" s="572"/>
      <c r="AX1" s="572"/>
      <c r="AY1" s="572"/>
      <c r="AZ1" s="572"/>
      <c r="BA1" s="572"/>
      <c r="BB1" s="573" t="s">
        <v>51</v>
      </c>
      <c r="BC1" s="573"/>
      <c r="BD1" s="573"/>
      <c r="BE1" s="573"/>
      <c r="BF1" s="573"/>
      <c r="BG1" s="573"/>
      <c r="BH1" s="573"/>
      <c r="BI1" s="573"/>
      <c r="BJ1" s="573"/>
      <c r="BK1" s="573"/>
      <c r="BL1" s="573"/>
      <c r="BM1" s="574" t="s">
        <v>49</v>
      </c>
      <c r="BN1" s="574"/>
      <c r="BO1" s="574"/>
      <c r="BP1" s="574"/>
      <c r="BQ1" s="574"/>
      <c r="BR1" s="574"/>
      <c r="BS1" s="574"/>
      <c r="BT1" s="574"/>
      <c r="BU1" s="574"/>
      <c r="BV1" s="574"/>
      <c r="BW1" s="574"/>
      <c r="BX1" s="568" t="s">
        <v>50</v>
      </c>
      <c r="BY1" s="568"/>
      <c r="BZ1" s="568"/>
      <c r="CA1" s="568"/>
      <c r="CB1" s="568"/>
      <c r="CC1" s="568"/>
    </row>
    <row r="2" spans="1:81" ht="15.5">
      <c r="A2" s="264" t="s">
        <v>171</v>
      </c>
      <c r="B2" s="264" t="s">
        <v>65</v>
      </c>
      <c r="C2" s="264" t="s">
        <v>68</v>
      </c>
      <c r="D2" s="264" t="s">
        <v>78</v>
      </c>
      <c r="E2" s="264" t="s">
        <v>86</v>
      </c>
      <c r="F2" s="264" t="s">
        <v>90</v>
      </c>
      <c r="G2" s="264" t="s">
        <v>97</v>
      </c>
      <c r="H2" s="264" t="s">
        <v>102</v>
      </c>
      <c r="I2" s="264" t="s">
        <v>109</v>
      </c>
      <c r="J2" s="264" t="s">
        <v>114</v>
      </c>
      <c r="K2" s="264" t="s">
        <v>118</v>
      </c>
      <c r="L2" s="264" t="s">
        <v>123</v>
      </c>
      <c r="M2" s="264" t="s">
        <v>129</v>
      </c>
      <c r="N2" s="264" t="s">
        <v>135</v>
      </c>
      <c r="O2" s="264" t="s">
        <v>139</v>
      </c>
      <c r="P2" s="264" t="s">
        <v>143</v>
      </c>
      <c r="Q2" s="264" t="s">
        <v>148</v>
      </c>
      <c r="R2" s="264" t="s">
        <v>152</v>
      </c>
      <c r="S2" s="264" t="s">
        <v>156</v>
      </c>
      <c r="T2" s="264" t="s">
        <v>167</v>
      </c>
      <c r="U2" s="258" t="s">
        <v>52</v>
      </c>
      <c r="V2" s="258" t="s">
        <v>179</v>
      </c>
      <c r="W2" s="258" t="s">
        <v>187</v>
      </c>
      <c r="X2" s="258" t="s">
        <v>193</v>
      </c>
      <c r="Y2" s="258" t="s">
        <v>196</v>
      </c>
      <c r="Z2" s="258" t="s">
        <v>200</v>
      </c>
      <c r="AA2" s="258" t="s">
        <v>204</v>
      </c>
      <c r="AB2" s="258" t="s">
        <v>550</v>
      </c>
      <c r="AC2" s="258" t="s">
        <v>212</v>
      </c>
      <c r="AD2" s="258" t="s">
        <v>89</v>
      </c>
      <c r="AE2" s="258" t="s">
        <v>228</v>
      </c>
      <c r="AF2" s="258" t="s">
        <v>567</v>
      </c>
      <c r="AG2" s="258" t="s">
        <v>237</v>
      </c>
      <c r="AH2" s="258" t="s">
        <v>244</v>
      </c>
      <c r="AI2" s="258" t="s">
        <v>248</v>
      </c>
      <c r="AJ2" s="258" t="s">
        <v>53</v>
      </c>
      <c r="AK2" s="258" t="s">
        <v>261</v>
      </c>
      <c r="AL2" s="258" t="s">
        <v>390</v>
      </c>
      <c r="AM2" s="258" t="s">
        <v>421</v>
      </c>
      <c r="AN2" s="258" t="s">
        <v>271</v>
      </c>
      <c r="AO2" s="258" t="s">
        <v>545</v>
      </c>
      <c r="AP2" s="258" t="s">
        <v>548</v>
      </c>
      <c r="AQ2" s="258" t="s">
        <v>568</v>
      </c>
      <c r="AR2" s="258" t="s">
        <v>54</v>
      </c>
      <c r="AS2" s="258" t="s">
        <v>293</v>
      </c>
      <c r="AT2" s="258" t="s">
        <v>296</v>
      </c>
      <c r="AU2" s="267" t="s">
        <v>301</v>
      </c>
      <c r="AV2" s="258" t="s">
        <v>67</v>
      </c>
      <c r="AW2" s="258" t="s">
        <v>119</v>
      </c>
      <c r="AX2" s="258" t="s">
        <v>338</v>
      </c>
      <c r="AY2" s="258" t="s">
        <v>552</v>
      </c>
      <c r="AZ2" s="258" t="s">
        <v>144</v>
      </c>
      <c r="BA2" s="258" t="s">
        <v>178</v>
      </c>
      <c r="BB2" s="258" t="s">
        <v>314</v>
      </c>
      <c r="BC2" s="267" t="s">
        <v>319</v>
      </c>
      <c r="BD2" s="258" t="s">
        <v>170</v>
      </c>
      <c r="BE2" s="258" t="s">
        <v>333</v>
      </c>
      <c r="BF2" s="258" t="s">
        <v>543</v>
      </c>
      <c r="BG2" s="258" t="s">
        <v>339</v>
      </c>
      <c r="BH2" s="258" t="s">
        <v>549</v>
      </c>
      <c r="BI2" s="258" t="s">
        <v>345</v>
      </c>
      <c r="BJ2" s="258" t="s">
        <v>556</v>
      </c>
      <c r="BK2" s="258" t="s">
        <v>355</v>
      </c>
      <c r="BL2" s="258" t="s">
        <v>359</v>
      </c>
      <c r="BM2" s="258" t="s">
        <v>55</v>
      </c>
      <c r="BN2" s="258" t="s">
        <v>534</v>
      </c>
      <c r="BO2" s="258" t="s">
        <v>206</v>
      </c>
      <c r="BP2" s="258" t="s">
        <v>569</v>
      </c>
      <c r="BQ2" s="258" t="s">
        <v>544</v>
      </c>
      <c r="BR2" s="258" t="s">
        <v>547</v>
      </c>
      <c r="BS2" s="258" t="s">
        <v>399</v>
      </c>
      <c r="BT2" s="258" t="s">
        <v>570</v>
      </c>
      <c r="BU2" s="258" t="s">
        <v>408</v>
      </c>
      <c r="BV2" s="258" t="s">
        <v>409</v>
      </c>
      <c r="BW2" s="258" t="s">
        <v>561</v>
      </c>
      <c r="BX2" s="258" t="s">
        <v>415</v>
      </c>
      <c r="BY2" s="258" t="s">
        <v>419</v>
      </c>
      <c r="BZ2" s="258" t="s">
        <v>425</v>
      </c>
      <c r="CA2" s="258" t="s">
        <v>431</v>
      </c>
      <c r="CB2" s="258" t="s">
        <v>436</v>
      </c>
      <c r="CC2" s="258" t="s">
        <v>439</v>
      </c>
    </row>
    <row r="3" spans="1:81">
      <c r="A3" s="261" t="s">
        <v>56</v>
      </c>
      <c r="B3" s="262" t="s">
        <v>65</v>
      </c>
      <c r="C3" s="261" t="s">
        <v>68</v>
      </c>
      <c r="D3" s="261" t="s">
        <v>79</v>
      </c>
      <c r="E3" s="261" t="s">
        <v>87</v>
      </c>
      <c r="F3" s="265" t="s">
        <v>90</v>
      </c>
      <c r="G3" s="265" t="s">
        <v>447</v>
      </c>
      <c r="H3" s="261" t="s">
        <v>103</v>
      </c>
      <c r="I3" s="261" t="s">
        <v>109</v>
      </c>
      <c r="J3" s="261" t="s">
        <v>114</v>
      </c>
      <c r="K3" s="261" t="s">
        <v>119</v>
      </c>
      <c r="L3" s="261" t="s">
        <v>124</v>
      </c>
      <c r="M3" s="261" t="s">
        <v>130</v>
      </c>
      <c r="N3" s="261" t="s">
        <v>136</v>
      </c>
      <c r="O3" s="261" t="s">
        <v>140</v>
      </c>
      <c r="P3" s="261" t="s">
        <v>144</v>
      </c>
      <c r="Q3" s="261" t="s">
        <v>149</v>
      </c>
      <c r="R3" s="261" t="s">
        <v>152</v>
      </c>
      <c r="S3" s="261" t="s">
        <v>157</v>
      </c>
      <c r="T3" s="261" t="s">
        <v>144</v>
      </c>
      <c r="U3" s="261" t="s">
        <v>52</v>
      </c>
      <c r="V3" s="261" t="s">
        <v>179</v>
      </c>
      <c r="W3" s="261" t="s">
        <v>187</v>
      </c>
      <c r="X3" s="261" t="s">
        <v>193</v>
      </c>
      <c r="Y3" s="261" t="s">
        <v>196</v>
      </c>
      <c r="Z3" s="261" t="s">
        <v>200</v>
      </c>
      <c r="AA3" s="261" t="s">
        <v>204</v>
      </c>
      <c r="AB3" s="261" t="s">
        <v>140</v>
      </c>
      <c r="AC3" s="261" t="s">
        <v>212</v>
      </c>
      <c r="AD3" s="261" t="s">
        <v>89</v>
      </c>
      <c r="AE3" s="261" t="s">
        <v>228</v>
      </c>
      <c r="AF3" s="261" t="s">
        <v>233</v>
      </c>
      <c r="AG3" s="261" t="s">
        <v>237</v>
      </c>
      <c r="AH3" s="261" t="s">
        <v>244</v>
      </c>
      <c r="AI3" s="261" t="s">
        <v>67</v>
      </c>
      <c r="AJ3" s="261" t="s">
        <v>251</v>
      </c>
      <c r="AK3" s="261" t="s">
        <v>261</v>
      </c>
      <c r="AL3" s="261" t="s">
        <v>266</v>
      </c>
      <c r="AM3" s="261" t="s">
        <v>269</v>
      </c>
      <c r="AN3" s="261" t="s">
        <v>271</v>
      </c>
      <c r="AO3" s="261" t="s">
        <v>282</v>
      </c>
      <c r="AP3" s="261" t="s">
        <v>67</v>
      </c>
      <c r="AQ3" s="261" t="s">
        <v>288</v>
      </c>
      <c r="AR3" s="261" t="s">
        <v>54</v>
      </c>
      <c r="AS3" s="261" t="s">
        <v>293</v>
      </c>
      <c r="AT3" s="261" t="s">
        <v>296</v>
      </c>
      <c r="AU3" s="268" t="s">
        <v>301</v>
      </c>
      <c r="AV3" s="261" t="s">
        <v>67</v>
      </c>
      <c r="AW3" s="261" t="s">
        <v>119</v>
      </c>
      <c r="AX3" s="261" t="s">
        <v>66</v>
      </c>
      <c r="AY3" s="261" t="s">
        <v>305</v>
      </c>
      <c r="AZ3" s="261" t="s">
        <v>144</v>
      </c>
      <c r="BA3" s="261" t="s">
        <v>309</v>
      </c>
      <c r="BB3" s="261" t="s">
        <v>314</v>
      </c>
      <c r="BC3" s="268" t="s">
        <v>319</v>
      </c>
      <c r="BD3" s="261" t="s">
        <v>170</v>
      </c>
      <c r="BE3" s="261" t="s">
        <v>333</v>
      </c>
      <c r="BF3" s="261" t="s">
        <v>336</v>
      </c>
      <c r="BG3" s="261" t="s">
        <v>339</v>
      </c>
      <c r="BH3" s="261" t="s">
        <v>342</v>
      </c>
      <c r="BI3" s="261" t="s">
        <v>345</v>
      </c>
      <c r="BJ3" s="261" t="s">
        <v>351</v>
      </c>
      <c r="BK3" s="261" t="s">
        <v>355</v>
      </c>
      <c r="BL3" s="261" t="s">
        <v>359</v>
      </c>
      <c r="BM3" s="261" t="s">
        <v>55</v>
      </c>
      <c r="BN3" s="261" t="s">
        <v>378</v>
      </c>
      <c r="BO3" s="261" t="s">
        <v>206</v>
      </c>
      <c r="BP3" s="261" t="s">
        <v>389</v>
      </c>
      <c r="BQ3" s="261" t="s">
        <v>391</v>
      </c>
      <c r="BR3" s="261" t="s">
        <v>396</v>
      </c>
      <c r="BS3" s="261" t="s">
        <v>399</v>
      </c>
      <c r="BT3" s="261" t="s">
        <v>403</v>
      </c>
      <c r="BU3" s="261" t="s">
        <v>408</v>
      </c>
      <c r="BV3" s="261" t="s">
        <v>409</v>
      </c>
      <c r="BW3" s="261" t="s">
        <v>413</v>
      </c>
      <c r="BX3" s="261" t="s">
        <v>415</v>
      </c>
      <c r="BY3" s="261" t="s">
        <v>420</v>
      </c>
      <c r="BZ3" s="261" t="s">
        <v>425</v>
      </c>
      <c r="CA3" s="261" t="s">
        <v>432</v>
      </c>
      <c r="CB3" s="261" t="s">
        <v>436</v>
      </c>
      <c r="CC3" s="261" t="s">
        <v>439</v>
      </c>
    </row>
    <row r="4" spans="1:81">
      <c r="A4" s="261" t="s">
        <v>57</v>
      </c>
      <c r="B4" s="261" t="s">
        <v>66</v>
      </c>
      <c r="C4" s="261" t="s">
        <v>69</v>
      </c>
      <c r="D4" s="261" t="s">
        <v>80</v>
      </c>
      <c r="E4" s="261" t="s">
        <v>88</v>
      </c>
      <c r="F4" s="261" t="s">
        <v>91</v>
      </c>
      <c r="G4" s="261" t="s">
        <v>98</v>
      </c>
      <c r="H4" s="261" t="s">
        <v>104</v>
      </c>
      <c r="I4" s="261" t="s">
        <v>110</v>
      </c>
      <c r="J4" s="261" t="s">
        <v>115</v>
      </c>
      <c r="K4" s="261" t="s">
        <v>67</v>
      </c>
      <c r="L4" s="261" t="s">
        <v>125</v>
      </c>
      <c r="M4" s="261" t="s">
        <v>131</v>
      </c>
      <c r="N4" s="261" t="s">
        <v>137</v>
      </c>
      <c r="O4" s="261" t="s">
        <v>141</v>
      </c>
      <c r="P4" s="261" t="s">
        <v>140</v>
      </c>
      <c r="Q4" s="261" t="s">
        <v>150</v>
      </c>
      <c r="R4" s="261" t="s">
        <v>153</v>
      </c>
      <c r="S4" s="261" t="s">
        <v>158</v>
      </c>
      <c r="T4" s="261" t="s">
        <v>168</v>
      </c>
      <c r="U4" s="261" t="s">
        <v>171</v>
      </c>
      <c r="V4" s="261" t="s">
        <v>79</v>
      </c>
      <c r="W4" s="261" t="s">
        <v>119</v>
      </c>
      <c r="X4" s="261" t="s">
        <v>194</v>
      </c>
      <c r="Y4" s="261" t="s">
        <v>197</v>
      </c>
      <c r="Z4" s="261" t="s">
        <v>69</v>
      </c>
      <c r="AA4" s="261" t="s">
        <v>205</v>
      </c>
      <c r="AB4" s="261" t="s">
        <v>130</v>
      </c>
      <c r="AC4" s="261" t="s">
        <v>213</v>
      </c>
      <c r="AD4" s="261" t="s">
        <v>217</v>
      </c>
      <c r="AE4" s="261" t="s">
        <v>229</v>
      </c>
      <c r="AF4" s="261" t="s">
        <v>234</v>
      </c>
      <c r="AG4" s="261" t="s">
        <v>238</v>
      </c>
      <c r="AH4" s="261" t="s">
        <v>245</v>
      </c>
      <c r="AI4" s="261" t="s">
        <v>218</v>
      </c>
      <c r="AJ4" s="261" t="s">
        <v>252</v>
      </c>
      <c r="AK4" s="261" t="s">
        <v>262</v>
      </c>
      <c r="AL4" s="261" t="s">
        <v>267</v>
      </c>
      <c r="AM4" s="261" t="s">
        <v>270</v>
      </c>
      <c r="AN4" s="261" t="s">
        <v>272</v>
      </c>
      <c r="AO4" s="261" t="s">
        <v>283</v>
      </c>
      <c r="AP4" s="261" t="s">
        <v>285</v>
      </c>
      <c r="AQ4" s="261" t="s">
        <v>119</v>
      </c>
      <c r="AR4" s="261" t="s">
        <v>142</v>
      </c>
      <c r="AS4" s="261" t="s">
        <v>140</v>
      </c>
      <c r="AT4" s="261" t="s">
        <v>136</v>
      </c>
      <c r="AU4" s="268" t="s">
        <v>140</v>
      </c>
      <c r="AV4" s="261" t="s">
        <v>115</v>
      </c>
      <c r="AW4" s="261" t="s">
        <v>171</v>
      </c>
      <c r="AX4" s="261" t="s">
        <v>303</v>
      </c>
      <c r="AY4" s="261" t="s">
        <v>306</v>
      </c>
      <c r="AZ4" s="261" t="s">
        <v>308</v>
      </c>
      <c r="BA4" s="261" t="s">
        <v>310</v>
      </c>
      <c r="BB4" s="261" t="s">
        <v>315</v>
      </c>
      <c r="BC4" s="268" t="s">
        <v>320</v>
      </c>
      <c r="BD4" s="261" t="s">
        <v>325</v>
      </c>
      <c r="BE4" s="261" t="s">
        <v>222</v>
      </c>
      <c r="BF4" s="261" t="s">
        <v>231</v>
      </c>
      <c r="BG4" s="261" t="s">
        <v>231</v>
      </c>
      <c r="BH4" s="261" t="s">
        <v>343</v>
      </c>
      <c r="BI4" s="261" t="s">
        <v>346</v>
      </c>
      <c r="BJ4" s="261" t="s">
        <v>352</v>
      </c>
      <c r="BK4" s="261" t="s">
        <v>356</v>
      </c>
      <c r="BL4" s="261" t="s">
        <v>360</v>
      </c>
      <c r="BM4" s="261" t="s">
        <v>363</v>
      </c>
      <c r="BN4" s="261" t="s">
        <v>379</v>
      </c>
      <c r="BO4" s="261" t="s">
        <v>381</v>
      </c>
      <c r="BP4" s="261" t="s">
        <v>390</v>
      </c>
      <c r="BQ4" s="261" t="s">
        <v>392</v>
      </c>
      <c r="BR4" s="261" t="s">
        <v>397</v>
      </c>
      <c r="BS4" s="261" t="s">
        <v>400</v>
      </c>
      <c r="BT4" s="261" t="s">
        <v>404</v>
      </c>
      <c r="BV4" s="261" t="s">
        <v>410</v>
      </c>
      <c r="BW4" s="261" t="s">
        <v>414</v>
      </c>
      <c r="BX4" s="261" t="s">
        <v>416</v>
      </c>
      <c r="BY4" s="261" t="s">
        <v>421</v>
      </c>
      <c r="BZ4" s="261" t="s">
        <v>426</v>
      </c>
      <c r="CA4" s="261" t="s">
        <v>433</v>
      </c>
      <c r="CB4" s="261" t="s">
        <v>437</v>
      </c>
      <c r="CC4" s="261" t="s">
        <v>142</v>
      </c>
    </row>
    <row r="5" spans="1:81">
      <c r="A5" s="261" t="s">
        <v>58</v>
      </c>
      <c r="B5" s="261" t="s">
        <v>67</v>
      </c>
      <c r="C5" s="261" t="s">
        <v>70</v>
      </c>
      <c r="D5" s="261" t="s">
        <v>81</v>
      </c>
      <c r="E5" s="261" t="s">
        <v>89</v>
      </c>
      <c r="F5" s="261" t="s">
        <v>92</v>
      </c>
      <c r="G5" s="261" t="s">
        <v>99</v>
      </c>
      <c r="H5" s="261" t="s">
        <v>105</v>
      </c>
      <c r="I5" s="261" t="s">
        <v>111</v>
      </c>
      <c r="J5" s="261" t="s">
        <v>66</v>
      </c>
      <c r="K5" s="261" t="s">
        <v>120</v>
      </c>
      <c r="L5" s="261" t="s">
        <v>126</v>
      </c>
      <c r="M5" s="261" t="s">
        <v>132</v>
      </c>
      <c r="N5" s="261" t="s">
        <v>138</v>
      </c>
      <c r="O5" s="261" t="s">
        <v>142</v>
      </c>
      <c r="P5" s="261" t="s">
        <v>145</v>
      </c>
      <c r="Q5" s="261" t="s">
        <v>151</v>
      </c>
      <c r="R5" s="261" t="s">
        <v>154</v>
      </c>
      <c r="S5" s="261" t="s">
        <v>159</v>
      </c>
      <c r="T5" s="261" t="s">
        <v>169</v>
      </c>
      <c r="U5" s="261" t="s">
        <v>172</v>
      </c>
      <c r="V5" s="261" t="s">
        <v>130</v>
      </c>
      <c r="W5" s="261" t="s">
        <v>171</v>
      </c>
      <c r="X5" s="261" t="s">
        <v>195</v>
      </c>
      <c r="Y5" s="261" t="s">
        <v>142</v>
      </c>
      <c r="Z5" s="261" t="s">
        <v>171</v>
      </c>
      <c r="AA5" s="261" t="s">
        <v>206</v>
      </c>
      <c r="AB5" s="261" t="s">
        <v>67</v>
      </c>
      <c r="AC5" s="261" t="s">
        <v>214</v>
      </c>
      <c r="AD5" s="261" t="s">
        <v>218</v>
      </c>
      <c r="AE5" s="261" t="s">
        <v>230</v>
      </c>
      <c r="AF5" s="261" t="s">
        <v>235</v>
      </c>
      <c r="AG5" s="261" t="s">
        <v>239</v>
      </c>
      <c r="AH5" s="261" t="s">
        <v>246</v>
      </c>
      <c r="AI5" s="261" t="s">
        <v>249</v>
      </c>
      <c r="AJ5" s="261" t="s">
        <v>56</v>
      </c>
      <c r="AK5" s="261" t="s">
        <v>263</v>
      </c>
      <c r="AL5" s="261" t="s">
        <v>130</v>
      </c>
      <c r="AM5" s="261" t="s">
        <v>162</v>
      </c>
      <c r="AN5" s="261" t="s">
        <v>273</v>
      </c>
      <c r="AO5" s="261" t="s">
        <v>284</v>
      </c>
      <c r="AP5" s="261" t="s">
        <v>286</v>
      </c>
      <c r="AQ5" s="261" t="s">
        <v>289</v>
      </c>
      <c r="AR5" s="261" t="s">
        <v>104</v>
      </c>
      <c r="AS5" s="261" t="s">
        <v>144</v>
      </c>
      <c r="AT5" s="261" t="s">
        <v>69</v>
      </c>
      <c r="AU5" s="268" t="s">
        <v>130</v>
      </c>
      <c r="AV5" s="261" t="s">
        <v>79</v>
      </c>
      <c r="AW5" s="261" t="s">
        <v>116</v>
      </c>
      <c r="AX5" s="261" t="s">
        <v>304</v>
      </c>
      <c r="AY5" s="261" t="s">
        <v>307</v>
      </c>
      <c r="BA5" s="261" t="s">
        <v>311</v>
      </c>
      <c r="BB5" s="261" t="s">
        <v>316</v>
      </c>
      <c r="BC5" s="268" t="s">
        <v>66</v>
      </c>
      <c r="BD5" s="261" t="s">
        <v>326</v>
      </c>
      <c r="BE5" s="261" t="s">
        <v>334</v>
      </c>
      <c r="BF5" s="261" t="s">
        <v>337</v>
      </c>
      <c r="BG5" s="261" t="s">
        <v>69</v>
      </c>
      <c r="BH5" s="261" t="s">
        <v>130</v>
      </c>
      <c r="BI5" s="261" t="s">
        <v>347</v>
      </c>
      <c r="BJ5" s="261" t="s">
        <v>185</v>
      </c>
      <c r="BK5" s="261" t="s">
        <v>357</v>
      </c>
      <c r="BL5" s="261" t="s">
        <v>361</v>
      </c>
      <c r="BM5" s="261" t="s">
        <v>364</v>
      </c>
      <c r="BN5" s="261" t="s">
        <v>380</v>
      </c>
      <c r="BO5" s="261" t="s">
        <v>382</v>
      </c>
      <c r="BP5" s="261" t="s">
        <v>119</v>
      </c>
      <c r="BQ5" s="261" t="s">
        <v>393</v>
      </c>
      <c r="BR5" s="261" t="s">
        <v>398</v>
      </c>
      <c r="BS5" s="261" t="s">
        <v>401</v>
      </c>
      <c r="BT5" s="261" t="s">
        <v>405</v>
      </c>
      <c r="BV5" s="261" t="s">
        <v>411</v>
      </c>
      <c r="BX5" s="261" t="s">
        <v>417</v>
      </c>
      <c r="BY5" s="261" t="s">
        <v>422</v>
      </c>
      <c r="BZ5" s="261" t="s">
        <v>427</v>
      </c>
      <c r="CA5" s="261" t="s">
        <v>434</v>
      </c>
      <c r="CB5" s="261" t="s">
        <v>438</v>
      </c>
      <c r="CC5" s="261" t="s">
        <v>440</v>
      </c>
    </row>
    <row r="6" spans="1:81">
      <c r="A6" s="261" t="s">
        <v>59</v>
      </c>
      <c r="C6" s="261" t="s">
        <v>71</v>
      </c>
      <c r="D6" s="261" t="s">
        <v>82</v>
      </c>
      <c r="F6" s="261" t="s">
        <v>93</v>
      </c>
      <c r="G6" s="261" t="s">
        <v>100</v>
      </c>
      <c r="H6" s="261" t="s">
        <v>106</v>
      </c>
      <c r="I6" s="261" t="s">
        <v>61</v>
      </c>
      <c r="J6" s="261" t="s">
        <v>116</v>
      </c>
      <c r="K6" s="261" t="s">
        <v>121</v>
      </c>
      <c r="L6" s="261" t="s">
        <v>127</v>
      </c>
      <c r="M6" s="261" t="s">
        <v>133</v>
      </c>
      <c r="O6" s="261" t="s">
        <v>67</v>
      </c>
      <c r="P6" s="261" t="s">
        <v>146</v>
      </c>
      <c r="R6" s="261" t="s">
        <v>155</v>
      </c>
      <c r="S6" s="261" t="s">
        <v>160</v>
      </c>
      <c r="T6" s="261" t="s">
        <v>119</v>
      </c>
      <c r="U6" s="261" t="s">
        <v>66</v>
      </c>
      <c r="V6" s="261" t="s">
        <v>180</v>
      </c>
      <c r="W6" s="261" t="s">
        <v>188</v>
      </c>
      <c r="Y6" s="261" t="s">
        <v>119</v>
      </c>
      <c r="Z6" s="261" t="s">
        <v>201</v>
      </c>
      <c r="AA6" s="261" t="s">
        <v>79</v>
      </c>
      <c r="AB6" s="261" t="s">
        <v>210</v>
      </c>
      <c r="AC6" s="261" t="s">
        <v>215</v>
      </c>
      <c r="AD6" s="261" t="s">
        <v>219</v>
      </c>
      <c r="AE6" s="261" t="s">
        <v>103</v>
      </c>
      <c r="AF6" s="261" t="s">
        <v>140</v>
      </c>
      <c r="AG6" s="261" t="s">
        <v>240</v>
      </c>
      <c r="AH6" s="261" t="s">
        <v>247</v>
      </c>
      <c r="AI6" s="261" t="s">
        <v>250</v>
      </c>
      <c r="AJ6" s="261" t="s">
        <v>253</v>
      </c>
      <c r="AK6" s="261" t="s">
        <v>264</v>
      </c>
      <c r="AL6" s="261" t="s">
        <v>67</v>
      </c>
      <c r="AN6" s="261" t="s">
        <v>170</v>
      </c>
      <c r="AP6" s="261" t="s">
        <v>287</v>
      </c>
      <c r="AQ6" s="261" t="s">
        <v>290</v>
      </c>
      <c r="AR6" s="261" t="s">
        <v>291</v>
      </c>
      <c r="AS6" s="261" t="s">
        <v>188</v>
      </c>
      <c r="AT6" s="261" t="s">
        <v>297</v>
      </c>
      <c r="AU6" s="268" t="s">
        <v>197</v>
      </c>
      <c r="AV6" s="261" t="s">
        <v>182</v>
      </c>
      <c r="AW6" s="261" t="s">
        <v>104</v>
      </c>
      <c r="BA6" s="261" t="s">
        <v>312</v>
      </c>
      <c r="BB6" s="261" t="s">
        <v>317</v>
      </c>
      <c r="BC6" s="268" t="s">
        <v>321</v>
      </c>
      <c r="BD6" s="261" t="s">
        <v>327</v>
      </c>
      <c r="BE6" s="261" t="s">
        <v>335</v>
      </c>
      <c r="BF6" s="261" t="s">
        <v>338</v>
      </c>
      <c r="BG6" s="261" t="s">
        <v>340</v>
      </c>
      <c r="BH6" s="261" t="s">
        <v>344</v>
      </c>
      <c r="BI6" s="261" t="s">
        <v>278</v>
      </c>
      <c r="BJ6" s="261" t="s">
        <v>144</v>
      </c>
      <c r="BK6" s="261" t="s">
        <v>358</v>
      </c>
      <c r="BL6" s="261" t="s">
        <v>362</v>
      </c>
      <c r="BM6" s="261" t="s">
        <v>365</v>
      </c>
      <c r="BN6" s="261" t="s">
        <v>67</v>
      </c>
      <c r="BO6" s="261" t="s">
        <v>383</v>
      </c>
      <c r="BQ6" s="261" t="s">
        <v>394</v>
      </c>
      <c r="BS6" s="261" t="s">
        <v>402</v>
      </c>
      <c r="BT6" s="261" t="s">
        <v>406</v>
      </c>
      <c r="BV6" s="261" t="s">
        <v>412</v>
      </c>
      <c r="BX6" s="261" t="s">
        <v>418</v>
      </c>
      <c r="BY6" s="261" t="s">
        <v>423</v>
      </c>
      <c r="BZ6" s="261" t="s">
        <v>428</v>
      </c>
      <c r="CA6" s="261" t="s">
        <v>435</v>
      </c>
      <c r="CC6" s="261" t="s">
        <v>441</v>
      </c>
    </row>
    <row r="7" spans="1:81">
      <c r="A7" s="261" t="s">
        <v>60</v>
      </c>
      <c r="C7" s="261" t="s">
        <v>66</v>
      </c>
      <c r="D7" s="261" t="s">
        <v>67</v>
      </c>
      <c r="F7" s="261" t="s">
        <v>94</v>
      </c>
      <c r="G7" s="261" t="s">
        <v>101</v>
      </c>
      <c r="H7" s="265" t="s">
        <v>448</v>
      </c>
      <c r="I7" s="261" t="s">
        <v>112</v>
      </c>
      <c r="J7" s="261" t="s">
        <v>117</v>
      </c>
      <c r="K7" s="261" t="s">
        <v>122</v>
      </c>
      <c r="L7" s="261" t="s">
        <v>128</v>
      </c>
      <c r="M7" s="261" t="s">
        <v>134</v>
      </c>
      <c r="P7" s="261" t="s">
        <v>147</v>
      </c>
      <c r="S7" s="261" t="s">
        <v>140</v>
      </c>
      <c r="T7" s="261" t="s">
        <v>170</v>
      </c>
      <c r="U7" s="261" t="s">
        <v>173</v>
      </c>
      <c r="V7" s="261" t="s">
        <v>181</v>
      </c>
      <c r="W7" s="261" t="s">
        <v>189</v>
      </c>
      <c r="Y7" s="261" t="s">
        <v>116</v>
      </c>
      <c r="Z7" s="261" t="s">
        <v>137</v>
      </c>
      <c r="AA7" s="261" t="s">
        <v>207</v>
      </c>
      <c r="AB7" s="261" t="s">
        <v>211</v>
      </c>
      <c r="AC7" s="261" t="s">
        <v>216</v>
      </c>
      <c r="AD7" s="261" t="s">
        <v>220</v>
      </c>
      <c r="AE7" s="261" t="s">
        <v>231</v>
      </c>
      <c r="AF7" s="261" t="s">
        <v>236</v>
      </c>
      <c r="AG7" s="261" t="s">
        <v>241</v>
      </c>
      <c r="AJ7" s="261" t="s">
        <v>254</v>
      </c>
      <c r="AK7" s="261" t="s">
        <v>265</v>
      </c>
      <c r="AL7" s="261" t="s">
        <v>116</v>
      </c>
      <c r="AN7" s="261" t="s">
        <v>274</v>
      </c>
      <c r="AP7" s="261" t="s">
        <v>278</v>
      </c>
      <c r="AR7" s="261" t="s">
        <v>292</v>
      </c>
      <c r="AS7" s="261" t="s">
        <v>294</v>
      </c>
      <c r="AT7" s="261" t="s">
        <v>298</v>
      </c>
      <c r="AU7" s="268" t="s">
        <v>296</v>
      </c>
      <c r="AV7" s="261" t="s">
        <v>116</v>
      </c>
      <c r="BA7" s="261" t="s">
        <v>313</v>
      </c>
      <c r="BB7" s="261" t="s">
        <v>318</v>
      </c>
      <c r="BC7" s="268" t="s">
        <v>322</v>
      </c>
      <c r="BD7" s="261" t="s">
        <v>328</v>
      </c>
      <c r="BG7" s="261" t="s">
        <v>341</v>
      </c>
      <c r="BI7" s="261" t="s">
        <v>348</v>
      </c>
      <c r="BJ7" s="261" t="s">
        <v>353</v>
      </c>
      <c r="BM7" s="261" t="s">
        <v>366</v>
      </c>
      <c r="BN7" s="261" t="s">
        <v>137</v>
      </c>
      <c r="BO7" s="261" t="s">
        <v>384</v>
      </c>
      <c r="BQ7" s="261" t="s">
        <v>395</v>
      </c>
      <c r="BT7" s="261" t="s">
        <v>407</v>
      </c>
      <c r="BY7" s="261" t="s">
        <v>424</v>
      </c>
      <c r="BZ7" s="261" t="s">
        <v>429</v>
      </c>
      <c r="CC7" s="261" t="s">
        <v>442</v>
      </c>
    </row>
    <row r="8" spans="1:81">
      <c r="A8" s="265" t="s">
        <v>443</v>
      </c>
      <c r="C8" s="261" t="s">
        <v>72</v>
      </c>
      <c r="D8" s="261" t="s">
        <v>83</v>
      </c>
      <c r="F8" s="261" t="s">
        <v>95</v>
      </c>
      <c r="H8" s="261" t="s">
        <v>107</v>
      </c>
      <c r="I8" s="261" t="s">
        <v>113</v>
      </c>
      <c r="S8" s="261" t="s">
        <v>161</v>
      </c>
      <c r="T8" s="261" t="s">
        <v>66</v>
      </c>
      <c r="U8" s="261" t="s">
        <v>119</v>
      </c>
      <c r="V8" s="261" t="s">
        <v>67</v>
      </c>
      <c r="W8" s="261" t="s">
        <v>190</v>
      </c>
      <c r="Y8" s="261" t="s">
        <v>171</v>
      </c>
      <c r="Z8" s="261" t="s">
        <v>130</v>
      </c>
      <c r="AA8" s="261" t="s">
        <v>208</v>
      </c>
      <c r="AD8" s="261" t="s">
        <v>221</v>
      </c>
      <c r="AE8" s="261" t="s">
        <v>60</v>
      </c>
      <c r="AG8" s="261" t="s">
        <v>242</v>
      </c>
      <c r="AJ8" s="261" t="s">
        <v>255</v>
      </c>
      <c r="AL8" s="261" t="s">
        <v>258</v>
      </c>
      <c r="AN8" s="261" t="s">
        <v>275</v>
      </c>
      <c r="AS8" s="261" t="s">
        <v>295</v>
      </c>
      <c r="AT8" s="261" t="s">
        <v>278</v>
      </c>
      <c r="AU8" s="268" t="s">
        <v>302</v>
      </c>
      <c r="BB8" s="261" t="s">
        <v>319</v>
      </c>
      <c r="BC8" s="268" t="s">
        <v>323</v>
      </c>
      <c r="BD8" s="261" t="s">
        <v>329</v>
      </c>
      <c r="BI8" s="261" t="s">
        <v>349</v>
      </c>
      <c r="BJ8" s="261" t="s">
        <v>354</v>
      </c>
      <c r="BM8" s="261" t="s">
        <v>367</v>
      </c>
      <c r="BO8" s="261" t="s">
        <v>385</v>
      </c>
      <c r="BY8" s="261" t="s">
        <v>344</v>
      </c>
      <c r="BZ8" s="261" t="s">
        <v>430</v>
      </c>
    </row>
    <row r="9" spans="1:81">
      <c r="A9" s="261" t="s">
        <v>61</v>
      </c>
      <c r="C9" s="265" t="s">
        <v>445</v>
      </c>
      <c r="D9" s="261" t="s">
        <v>84</v>
      </c>
      <c r="F9" s="261" t="s">
        <v>96</v>
      </c>
      <c r="H9" s="261" t="s">
        <v>108</v>
      </c>
      <c r="S9" s="261" t="s">
        <v>162</v>
      </c>
      <c r="U9" s="261" t="s">
        <v>141</v>
      </c>
      <c r="V9" s="261" t="s">
        <v>119</v>
      </c>
      <c r="W9" s="261" t="s">
        <v>191</v>
      </c>
      <c r="Y9" s="261" t="s">
        <v>198</v>
      </c>
      <c r="Z9" s="261" t="s">
        <v>202</v>
      </c>
      <c r="AA9" s="261" t="s">
        <v>209</v>
      </c>
      <c r="AD9" s="261" t="s">
        <v>222</v>
      </c>
      <c r="AE9" s="261" t="s">
        <v>232</v>
      </c>
      <c r="AG9" s="261" t="s">
        <v>243</v>
      </c>
      <c r="AJ9" s="261" t="s">
        <v>256</v>
      </c>
      <c r="AL9" s="261" t="s">
        <v>179</v>
      </c>
      <c r="AN9" s="261" t="s">
        <v>276</v>
      </c>
      <c r="AT9" s="261" t="s">
        <v>299</v>
      </c>
      <c r="AU9" s="266"/>
      <c r="BB9" s="261" t="s">
        <v>320</v>
      </c>
      <c r="BC9" s="268" t="s">
        <v>324</v>
      </c>
      <c r="BD9" s="261" t="s">
        <v>330</v>
      </c>
      <c r="BI9" s="261" t="s">
        <v>350</v>
      </c>
      <c r="BM9" s="261" t="s">
        <v>368</v>
      </c>
      <c r="BO9" s="261" t="s">
        <v>386</v>
      </c>
    </row>
    <row r="10" spans="1:81">
      <c r="A10" s="261" t="s">
        <v>62</v>
      </c>
      <c r="C10" s="265" t="s">
        <v>446</v>
      </c>
      <c r="D10" s="261" t="s">
        <v>66</v>
      </c>
      <c r="S10" s="261" t="s">
        <v>163</v>
      </c>
      <c r="U10" s="261" t="s">
        <v>67</v>
      </c>
      <c r="V10" s="261" t="s">
        <v>182</v>
      </c>
      <c r="W10" s="261" t="s">
        <v>192</v>
      </c>
      <c r="Y10" s="261" t="s">
        <v>199</v>
      </c>
      <c r="Z10" s="261" t="s">
        <v>203</v>
      </c>
      <c r="AD10" s="261" t="s">
        <v>223</v>
      </c>
      <c r="AJ10" s="261" t="s">
        <v>257</v>
      </c>
      <c r="AL10" s="261" t="s">
        <v>268</v>
      </c>
      <c r="AN10" s="261" t="s">
        <v>277</v>
      </c>
      <c r="AT10" s="261" t="s">
        <v>300</v>
      </c>
      <c r="AU10" s="266"/>
      <c r="BB10" s="261" t="s">
        <v>66</v>
      </c>
      <c r="BD10" s="261" t="s">
        <v>331</v>
      </c>
      <c r="BM10" s="261" t="s">
        <v>369</v>
      </c>
      <c r="BO10" s="261" t="s">
        <v>387</v>
      </c>
    </row>
    <row r="11" spans="1:81">
      <c r="A11" s="261" t="s">
        <v>63</v>
      </c>
      <c r="C11" s="261" t="s">
        <v>73</v>
      </c>
      <c r="D11" s="261" t="s">
        <v>85</v>
      </c>
      <c r="S11" s="261" t="s">
        <v>164</v>
      </c>
      <c r="U11" s="261" t="s">
        <v>174</v>
      </c>
      <c r="V11" s="261" t="s">
        <v>183</v>
      </c>
      <c r="AD11" s="261" t="s">
        <v>224</v>
      </c>
      <c r="AJ11" s="261" t="s">
        <v>258</v>
      </c>
      <c r="AN11" s="261" t="s">
        <v>278</v>
      </c>
      <c r="AT11" s="261" t="s">
        <v>301</v>
      </c>
      <c r="AU11" s="266"/>
      <c r="BB11" s="261" t="s">
        <v>321</v>
      </c>
      <c r="BD11" s="261" t="s">
        <v>332</v>
      </c>
      <c r="BM11" s="261" t="s">
        <v>370</v>
      </c>
      <c r="BO11" s="261" t="s">
        <v>388</v>
      </c>
    </row>
    <row r="12" spans="1:81">
      <c r="A12" s="261" t="s">
        <v>64</v>
      </c>
      <c r="C12" s="261" t="s">
        <v>74</v>
      </c>
      <c r="S12" s="261" t="s">
        <v>165</v>
      </c>
      <c r="U12" s="261" t="s">
        <v>68</v>
      </c>
      <c r="V12" s="261" t="s">
        <v>184</v>
      </c>
      <c r="AD12" s="261" t="s">
        <v>225</v>
      </c>
      <c r="AJ12" s="261" t="s">
        <v>259</v>
      </c>
      <c r="AN12" s="261" t="s">
        <v>279</v>
      </c>
      <c r="AT12" s="261" t="s">
        <v>140</v>
      </c>
      <c r="AU12" s="266"/>
      <c r="BB12" s="261" t="s">
        <v>322</v>
      </c>
      <c r="BM12" s="261" t="s">
        <v>371</v>
      </c>
    </row>
    <row r="13" spans="1:81">
      <c r="A13" s="265" t="s">
        <v>444</v>
      </c>
      <c r="C13" s="261" t="s">
        <v>75</v>
      </c>
      <c r="S13" s="261" t="s">
        <v>166</v>
      </c>
      <c r="U13" s="261" t="s">
        <v>175</v>
      </c>
      <c r="V13" s="261" t="s">
        <v>116</v>
      </c>
      <c r="AD13" s="261" t="s">
        <v>226</v>
      </c>
      <c r="AJ13" s="261" t="s">
        <v>260</v>
      </c>
      <c r="AN13" s="261" t="s">
        <v>280</v>
      </c>
      <c r="AT13" s="261" t="s">
        <v>130</v>
      </c>
      <c r="AU13" s="266"/>
      <c r="BB13" s="261" t="s">
        <v>323</v>
      </c>
      <c r="BC13" s="266"/>
      <c r="BM13" s="261" t="s">
        <v>372</v>
      </c>
    </row>
    <row r="14" spans="1:81">
      <c r="C14" s="261" t="s">
        <v>76</v>
      </c>
      <c r="U14" s="261" t="s">
        <v>176</v>
      </c>
      <c r="V14" s="261" t="s">
        <v>185</v>
      </c>
      <c r="AD14" s="261" t="s">
        <v>95</v>
      </c>
      <c r="AN14" s="261" t="s">
        <v>281</v>
      </c>
      <c r="AT14" s="261" t="s">
        <v>197</v>
      </c>
      <c r="AU14" s="266"/>
      <c r="BB14" s="261" t="s">
        <v>324</v>
      </c>
      <c r="BC14" s="266"/>
      <c r="BM14" s="261" t="s">
        <v>373</v>
      </c>
    </row>
    <row r="15" spans="1:81">
      <c r="C15" s="261" t="s">
        <v>77</v>
      </c>
      <c r="U15" s="261" t="s">
        <v>177</v>
      </c>
      <c r="V15" s="261" t="s">
        <v>186</v>
      </c>
      <c r="AD15" s="261" t="s">
        <v>227</v>
      </c>
      <c r="AT15" s="261" t="s">
        <v>296</v>
      </c>
      <c r="AU15" s="266"/>
      <c r="BM15" s="261" t="s">
        <v>374</v>
      </c>
    </row>
    <row r="16" spans="1:81">
      <c r="U16" s="261" t="s">
        <v>178</v>
      </c>
      <c r="AT16" s="261" t="s">
        <v>302</v>
      </c>
      <c r="AU16" s="266"/>
      <c r="BM16" s="261" t="s">
        <v>375</v>
      </c>
    </row>
    <row r="17" spans="65:65">
      <c r="BM17" s="261" t="s">
        <v>376</v>
      </c>
    </row>
    <row r="18" spans="65:65">
      <c r="BM18" s="261" t="s">
        <v>377</v>
      </c>
    </row>
  </sheetData>
  <sheetProtection password="CAF3" sheet="1" objects="1" scenarios="1"/>
  <mergeCells count="7">
    <mergeCell ref="BX1:CC1"/>
    <mergeCell ref="A1:T1"/>
    <mergeCell ref="U1:AI1"/>
    <mergeCell ref="AJ1:AQ1"/>
    <mergeCell ref="AR1:BA1"/>
    <mergeCell ref="BB1:BL1"/>
    <mergeCell ref="BM1:BW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D107"/>
  <sheetViews>
    <sheetView workbookViewId="0">
      <selection activeCell="B51" sqref="B51:B65"/>
    </sheetView>
  </sheetViews>
  <sheetFormatPr baseColWidth="10" defaultColWidth="11.453125" defaultRowHeight="12.5"/>
  <cols>
    <col min="1" max="1" width="32" style="398" customWidth="1"/>
    <col min="2" max="2" width="56.453125" style="402" customWidth="1"/>
    <col min="3" max="3" width="20.1796875" style="398" bestFit="1" customWidth="1"/>
    <col min="4" max="4" width="24.26953125" style="398" bestFit="1" customWidth="1"/>
    <col min="5" max="5" width="11.453125" style="398"/>
    <col min="6" max="6" width="12.54296875" style="398" bestFit="1" customWidth="1"/>
    <col min="7" max="16384" width="11.453125" style="398"/>
  </cols>
  <sheetData>
    <row r="4" spans="1:4" ht="18">
      <c r="A4" s="575" t="s">
        <v>843</v>
      </c>
      <c r="B4" s="575"/>
    </row>
    <row r="5" spans="1:4" ht="13">
      <c r="A5" s="576" t="s">
        <v>844</v>
      </c>
      <c r="B5" s="576"/>
    </row>
    <row r="6" spans="1:4" ht="13">
      <c r="A6" s="399" t="s">
        <v>845</v>
      </c>
      <c r="B6" s="403"/>
    </row>
    <row r="7" spans="1:4" ht="13">
      <c r="A7" s="399" t="s">
        <v>846</v>
      </c>
      <c r="B7" s="403"/>
    </row>
    <row r="8" spans="1:4" ht="13">
      <c r="A8" s="399" t="s">
        <v>865</v>
      </c>
      <c r="B8" s="403"/>
    </row>
    <row r="9" spans="1:4" ht="13">
      <c r="A9" s="399" t="s">
        <v>876</v>
      </c>
      <c r="B9" s="403"/>
    </row>
    <row r="10" spans="1:4" ht="13">
      <c r="A10" s="399" t="s">
        <v>847</v>
      </c>
      <c r="B10" s="403"/>
      <c r="C10" s="400"/>
      <c r="D10" s="401"/>
    </row>
    <row r="11" spans="1:4" ht="13">
      <c r="A11" s="399" t="s">
        <v>848</v>
      </c>
      <c r="B11" s="403"/>
      <c r="C11" s="400"/>
      <c r="D11" s="401"/>
    </row>
    <row r="12" spans="1:4" ht="13">
      <c r="A12" s="399" t="s">
        <v>849</v>
      </c>
      <c r="B12" s="403"/>
    </row>
    <row r="13" spans="1:4" ht="13">
      <c r="A13" s="399" t="s">
        <v>850</v>
      </c>
      <c r="B13" s="403"/>
    </row>
    <row r="14" spans="1:4" ht="13">
      <c r="A14" s="399" t="s">
        <v>851</v>
      </c>
      <c r="B14" s="404"/>
    </row>
    <row r="15" spans="1:4" ht="13">
      <c r="A15" s="399" t="s">
        <v>852</v>
      </c>
      <c r="B15" s="403"/>
    </row>
    <row r="16" spans="1:4" ht="13">
      <c r="A16" s="399" t="s">
        <v>853</v>
      </c>
      <c r="B16" s="405"/>
    </row>
    <row r="17" spans="1:2" ht="13">
      <c r="A17" s="399" t="s">
        <v>854</v>
      </c>
      <c r="B17" s="403"/>
    </row>
    <row r="18" spans="1:2" ht="13">
      <c r="A18" s="399" t="s">
        <v>27</v>
      </c>
      <c r="B18" s="403"/>
    </row>
    <row r="19" spans="1:2" ht="13">
      <c r="A19" s="399" t="s">
        <v>855</v>
      </c>
      <c r="B19" s="403"/>
    </row>
    <row r="20" spans="1:2" ht="13">
      <c r="A20" s="399" t="s">
        <v>28</v>
      </c>
      <c r="B20" s="403"/>
    </row>
    <row r="21" spans="1:2" ht="13">
      <c r="A21" s="399" t="s">
        <v>856</v>
      </c>
      <c r="B21" s="403"/>
    </row>
    <row r="22" spans="1:2" ht="13">
      <c r="A22" s="399" t="s">
        <v>857</v>
      </c>
      <c r="B22" s="403"/>
    </row>
    <row r="23" spans="1:2" ht="13">
      <c r="A23" s="399" t="s">
        <v>858</v>
      </c>
      <c r="B23" s="403"/>
    </row>
    <row r="24" spans="1:2" ht="13">
      <c r="A24" s="399" t="s">
        <v>859</v>
      </c>
      <c r="B24" s="403"/>
    </row>
    <row r="25" spans="1:2" ht="13">
      <c r="A25" s="399" t="s">
        <v>860</v>
      </c>
      <c r="B25" s="403"/>
    </row>
    <row r="29" spans="1:2" ht="18">
      <c r="A29" s="575" t="s">
        <v>861</v>
      </c>
      <c r="B29" s="575"/>
    </row>
    <row r="30" spans="1:2" ht="13">
      <c r="A30" s="399" t="s">
        <v>862</v>
      </c>
      <c r="B30" s="403"/>
    </row>
    <row r="31" spans="1:2" ht="13">
      <c r="A31" s="399" t="s">
        <v>864</v>
      </c>
      <c r="B31" s="403"/>
    </row>
    <row r="32" spans="1:2" ht="13">
      <c r="A32" s="399" t="s">
        <v>865</v>
      </c>
      <c r="B32" s="403"/>
    </row>
    <row r="33" spans="1:2" ht="13">
      <c r="A33" s="399" t="s">
        <v>866</v>
      </c>
      <c r="B33" s="403"/>
    </row>
    <row r="34" spans="1:2" ht="13">
      <c r="A34" s="399" t="s">
        <v>854</v>
      </c>
      <c r="B34" s="403"/>
    </row>
    <row r="35" spans="1:2" ht="13">
      <c r="A35" s="399" t="s">
        <v>853</v>
      </c>
      <c r="B35" s="405"/>
    </row>
    <row r="36" spans="1:2" ht="13">
      <c r="A36" s="399" t="s">
        <v>847</v>
      </c>
      <c r="B36" s="403"/>
    </row>
    <row r="37" spans="1:2" ht="13">
      <c r="A37" s="399" t="s">
        <v>848</v>
      </c>
      <c r="B37" s="403"/>
    </row>
    <row r="38" spans="1:2" ht="13">
      <c r="A38" s="399" t="s">
        <v>867</v>
      </c>
      <c r="B38" s="403"/>
    </row>
    <row r="39" spans="1:2" ht="13">
      <c r="A39" s="399" t="s">
        <v>868</v>
      </c>
      <c r="B39" s="403"/>
    </row>
    <row r="40" spans="1:2" ht="13">
      <c r="A40" s="399" t="s">
        <v>851</v>
      </c>
      <c r="B40" s="404"/>
    </row>
    <row r="41" spans="1:2" ht="13">
      <c r="A41" s="399" t="s">
        <v>869</v>
      </c>
      <c r="B41" s="403"/>
    </row>
    <row r="42" spans="1:2" ht="13">
      <c r="A42" s="399" t="s">
        <v>854</v>
      </c>
      <c r="B42" s="403"/>
    </row>
    <row r="43" spans="1:2" ht="13">
      <c r="A43" s="399" t="s">
        <v>27</v>
      </c>
      <c r="B43" s="403"/>
    </row>
    <row r="44" spans="1:2" ht="13">
      <c r="A44" s="399" t="s">
        <v>855</v>
      </c>
      <c r="B44" s="403"/>
    </row>
    <row r="45" spans="1:2" ht="13">
      <c r="A45" s="399" t="s">
        <v>28</v>
      </c>
      <c r="B45" s="403"/>
    </row>
    <row r="46" spans="1:2" ht="13">
      <c r="A46" s="399" t="s">
        <v>856</v>
      </c>
      <c r="B46" s="403"/>
    </row>
    <row r="47" spans="1:2" ht="13">
      <c r="A47" s="399" t="s">
        <v>853</v>
      </c>
      <c r="B47" s="405"/>
    </row>
    <row r="50" spans="1:2" ht="18">
      <c r="A50" s="575" t="s">
        <v>870</v>
      </c>
      <c r="B50" s="575"/>
    </row>
    <row r="51" spans="1:2" ht="13">
      <c r="A51" s="399" t="s">
        <v>862</v>
      </c>
      <c r="B51" s="403"/>
    </row>
    <row r="52" spans="1:2" ht="13">
      <c r="A52" s="399" t="s">
        <v>864</v>
      </c>
      <c r="B52" s="403"/>
    </row>
    <row r="53" spans="1:2" ht="13">
      <c r="A53" s="399" t="s">
        <v>865</v>
      </c>
      <c r="B53" s="403"/>
    </row>
    <row r="54" spans="1:2" ht="13">
      <c r="A54" s="399" t="s">
        <v>866</v>
      </c>
      <c r="B54" s="403"/>
    </row>
    <row r="55" spans="1:2" ht="13">
      <c r="A55" s="399" t="s">
        <v>847</v>
      </c>
      <c r="B55" s="403"/>
    </row>
    <row r="56" spans="1:2" ht="13">
      <c r="A56" s="399" t="s">
        <v>848</v>
      </c>
      <c r="B56" s="403"/>
    </row>
    <row r="57" spans="1:2" ht="13">
      <c r="A57" s="399" t="s">
        <v>867</v>
      </c>
      <c r="B57" s="403"/>
    </row>
    <row r="58" spans="1:2" ht="13">
      <c r="A58" s="399" t="s">
        <v>868</v>
      </c>
      <c r="B58" s="403"/>
    </row>
    <row r="59" spans="1:2" ht="13">
      <c r="A59" s="399" t="s">
        <v>869</v>
      </c>
      <c r="B59" s="403"/>
    </row>
    <row r="60" spans="1:2" ht="13">
      <c r="A60" s="399" t="s">
        <v>854</v>
      </c>
      <c r="B60" s="403"/>
    </row>
    <row r="61" spans="1:2" ht="13">
      <c r="A61" s="399" t="s">
        <v>27</v>
      </c>
      <c r="B61" s="403"/>
    </row>
    <row r="62" spans="1:2" ht="13">
      <c r="A62" s="399" t="s">
        <v>855</v>
      </c>
      <c r="B62" s="403"/>
    </row>
    <row r="63" spans="1:2" ht="13">
      <c r="A63" s="399" t="s">
        <v>28</v>
      </c>
      <c r="B63" s="403"/>
    </row>
    <row r="64" spans="1:2" ht="13">
      <c r="A64" s="399" t="s">
        <v>856</v>
      </c>
      <c r="B64" s="403"/>
    </row>
    <row r="65" spans="1:2" ht="13">
      <c r="A65" s="399" t="s">
        <v>853</v>
      </c>
      <c r="B65" s="403"/>
    </row>
    <row r="69" spans="1:2" ht="18">
      <c r="A69" s="575" t="s">
        <v>871</v>
      </c>
      <c r="B69" s="575"/>
    </row>
    <row r="70" spans="1:2" ht="13">
      <c r="A70" s="399" t="s">
        <v>872</v>
      </c>
      <c r="B70" s="403" t="s">
        <v>863</v>
      </c>
    </row>
    <row r="71" spans="1:2" ht="13">
      <c r="A71" s="399" t="s">
        <v>873</v>
      </c>
      <c r="B71" s="403" t="s">
        <v>863</v>
      </c>
    </row>
    <row r="72" spans="1:2" ht="13">
      <c r="A72" s="399" t="s">
        <v>874</v>
      </c>
      <c r="B72" s="403" t="s">
        <v>863</v>
      </c>
    </row>
    <row r="73" spans="1:2" ht="13">
      <c r="A73" s="399" t="s">
        <v>856</v>
      </c>
      <c r="B73" s="403" t="s">
        <v>863</v>
      </c>
    </row>
    <row r="74" spans="1:2" ht="13">
      <c r="A74" s="399" t="s">
        <v>854</v>
      </c>
      <c r="B74" s="403" t="s">
        <v>863</v>
      </c>
    </row>
    <row r="75" spans="1:2" ht="13">
      <c r="A75" s="399" t="s">
        <v>875</v>
      </c>
      <c r="B75" s="403" t="s">
        <v>863</v>
      </c>
    </row>
    <row r="78" spans="1:2">
      <c r="B78" s="398"/>
    </row>
    <row r="79" spans="1:2">
      <c r="B79" s="398"/>
    </row>
    <row r="80" spans="1:2">
      <c r="B80" s="398"/>
    </row>
    <row r="81" spans="2:2">
      <c r="B81" s="398"/>
    </row>
    <row r="82" spans="2:2">
      <c r="B82" s="398"/>
    </row>
    <row r="83" spans="2:2">
      <c r="B83" s="398"/>
    </row>
    <row r="84" spans="2:2">
      <c r="B84" s="398"/>
    </row>
    <row r="85" spans="2:2">
      <c r="B85" s="398"/>
    </row>
    <row r="86" spans="2:2">
      <c r="B86" s="398"/>
    </row>
    <row r="87" spans="2:2">
      <c r="B87" s="398"/>
    </row>
    <row r="88" spans="2:2">
      <c r="B88" s="398"/>
    </row>
    <row r="89" spans="2:2">
      <c r="B89" s="398"/>
    </row>
    <row r="90" spans="2:2">
      <c r="B90" s="398"/>
    </row>
    <row r="91" spans="2:2">
      <c r="B91" s="398"/>
    </row>
    <row r="92" spans="2:2">
      <c r="B92" s="398"/>
    </row>
    <row r="93" spans="2:2">
      <c r="B93" s="398"/>
    </row>
    <row r="94" spans="2:2">
      <c r="B94" s="398"/>
    </row>
    <row r="95" spans="2:2">
      <c r="B95" s="398"/>
    </row>
    <row r="96" spans="2:2">
      <c r="B96" s="398"/>
    </row>
    <row r="97" spans="2:2">
      <c r="B97" s="398"/>
    </row>
    <row r="98" spans="2:2">
      <c r="B98" s="398"/>
    </row>
    <row r="99" spans="2:2">
      <c r="B99" s="398"/>
    </row>
    <row r="100" spans="2:2">
      <c r="B100" s="398"/>
    </row>
    <row r="101" spans="2:2">
      <c r="B101" s="398"/>
    </row>
    <row r="102" spans="2:2">
      <c r="B102" s="398"/>
    </row>
    <row r="103" spans="2:2">
      <c r="B103" s="398"/>
    </row>
    <row r="104" spans="2:2">
      <c r="B104" s="398"/>
    </row>
    <row r="105" spans="2:2">
      <c r="B105" s="398"/>
    </row>
    <row r="106" spans="2:2">
      <c r="B106" s="398"/>
    </row>
    <row r="107" spans="2:2">
      <c r="B107" s="398"/>
    </row>
  </sheetData>
  <mergeCells count="5">
    <mergeCell ref="A4:B4"/>
    <mergeCell ref="A5:B5"/>
    <mergeCell ref="A29:B29"/>
    <mergeCell ref="A69:B69"/>
    <mergeCell ref="A50:B5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CD169"/>
  <sheetViews>
    <sheetView view="pageBreakPreview" zoomScaleNormal="100" zoomScaleSheetLayoutView="100" workbookViewId="0">
      <selection activeCell="AU115" sqref="AU1:XFD1048576"/>
    </sheetView>
  </sheetViews>
  <sheetFormatPr baseColWidth="10" defaultColWidth="0" defaultRowHeight="12.5"/>
  <cols>
    <col min="1" max="4" width="2.7265625" style="346" customWidth="1"/>
    <col min="5" max="5" width="3.453125" style="346" customWidth="1"/>
    <col min="6" max="37" width="2.7265625" style="346" customWidth="1"/>
    <col min="38" max="38" width="4.453125" style="346" customWidth="1"/>
    <col min="39" max="39" width="3.1796875" style="346" customWidth="1"/>
    <col min="40" max="46" width="2.7265625" style="346" customWidth="1"/>
    <col min="47" max="48" width="11.453125" style="346" hidden="1" customWidth="1"/>
    <col min="49" max="82" width="0" style="346" hidden="1" customWidth="1"/>
    <col min="83" max="16384" width="11.453125" style="346" hidden="1"/>
  </cols>
  <sheetData>
    <row r="1" spans="1:82">
      <c r="A1" s="345"/>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345"/>
      <c r="AL1" s="345"/>
      <c r="AM1" s="345"/>
      <c r="AN1" s="345"/>
      <c r="AO1" s="345"/>
      <c r="AP1" s="345"/>
      <c r="AQ1" s="345"/>
      <c r="AR1" s="345"/>
      <c r="AS1" s="345"/>
      <c r="AT1" s="345"/>
    </row>
    <row r="3" spans="1:82" ht="20">
      <c r="A3" s="663" t="s">
        <v>833</v>
      </c>
      <c r="B3" s="663"/>
      <c r="C3" s="663"/>
      <c r="D3" s="663"/>
      <c r="E3" s="663"/>
      <c r="F3" s="663"/>
      <c r="G3" s="663"/>
      <c r="H3" s="663"/>
      <c r="I3" s="663"/>
      <c r="J3" s="663"/>
      <c r="K3" s="663"/>
      <c r="L3" s="663"/>
      <c r="M3" s="663"/>
      <c r="N3" s="663"/>
      <c r="O3" s="663"/>
      <c r="P3" s="663"/>
      <c r="Q3" s="663"/>
      <c r="R3" s="663"/>
      <c r="S3" s="663"/>
      <c r="T3" s="663"/>
      <c r="U3" s="663"/>
      <c r="V3" s="663"/>
      <c r="W3" s="663"/>
      <c r="X3" s="663"/>
      <c r="Y3" s="663"/>
      <c r="Z3" s="663"/>
      <c r="AA3" s="663"/>
      <c r="AB3" s="663"/>
      <c r="AC3" s="663"/>
      <c r="AD3" s="663"/>
      <c r="AE3" s="663"/>
      <c r="AF3" s="663"/>
      <c r="AG3" s="663"/>
      <c r="AH3" s="663"/>
      <c r="AI3" s="663"/>
      <c r="AJ3" s="663"/>
      <c r="AK3" s="663"/>
      <c r="AL3" s="663"/>
      <c r="AM3" s="663"/>
      <c r="AN3" s="663"/>
      <c r="AO3" s="663"/>
      <c r="AP3" s="663"/>
      <c r="AQ3" s="663"/>
      <c r="AR3" s="663"/>
      <c r="AS3" s="663"/>
      <c r="AT3" s="663"/>
    </row>
    <row r="4" spans="1:82">
      <c r="A4" s="345"/>
      <c r="B4" s="345"/>
      <c r="C4" s="345"/>
      <c r="D4" s="345"/>
      <c r="E4" s="345"/>
      <c r="F4" s="345"/>
      <c r="G4" s="345"/>
      <c r="H4" s="345"/>
      <c r="I4" s="345"/>
      <c r="J4" s="345"/>
      <c r="K4" s="345"/>
      <c r="L4" s="345"/>
      <c r="M4" s="345"/>
      <c r="N4" s="345"/>
      <c r="O4" s="345"/>
      <c r="P4" s="345"/>
      <c r="Q4" s="345"/>
      <c r="R4" s="345"/>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row>
    <row r="5" spans="1:82" ht="13">
      <c r="B5" s="347"/>
      <c r="C5" s="347"/>
      <c r="D5" s="347"/>
      <c r="E5" s="347"/>
      <c r="F5" s="347"/>
      <c r="G5" s="347"/>
      <c r="H5" s="347"/>
      <c r="I5" s="347"/>
      <c r="J5" s="347"/>
      <c r="K5" s="348" t="s">
        <v>834</v>
      </c>
      <c r="L5" s="347"/>
      <c r="M5" s="347"/>
      <c r="N5" s="347"/>
      <c r="O5" s="347"/>
      <c r="P5" s="347"/>
      <c r="Q5" s="347"/>
      <c r="R5" s="347"/>
      <c r="S5" s="347"/>
      <c r="T5" s="347"/>
      <c r="U5" s="347"/>
      <c r="V5" s="347"/>
      <c r="W5" s="347"/>
      <c r="X5" s="347"/>
      <c r="Y5" s="347"/>
      <c r="Z5" s="347"/>
      <c r="AA5" s="347"/>
      <c r="AB5" s="347"/>
      <c r="AC5" s="347"/>
      <c r="AE5" s="347"/>
      <c r="AG5" s="349" t="s">
        <v>571</v>
      </c>
      <c r="AH5" s="347"/>
      <c r="AI5" s="347"/>
      <c r="AJ5" s="350"/>
      <c r="AK5" s="664" t="s">
        <v>572</v>
      </c>
      <c r="AL5" s="664"/>
      <c r="AM5" s="664"/>
      <c r="AN5" s="664"/>
      <c r="AO5" s="664"/>
      <c r="AP5" s="664"/>
      <c r="AQ5" s="350"/>
      <c r="AR5" s="589"/>
      <c r="AS5" s="577"/>
      <c r="AT5" s="577"/>
      <c r="AV5" s="351"/>
      <c r="AW5" s="352"/>
      <c r="AX5" s="352"/>
      <c r="AY5" s="352"/>
      <c r="AZ5" s="352"/>
      <c r="BA5" s="352"/>
      <c r="BB5" s="352"/>
      <c r="BC5" s="351"/>
      <c r="BD5" s="351"/>
      <c r="BE5" s="351"/>
      <c r="BF5" s="351"/>
      <c r="BG5" s="351"/>
      <c r="BH5" s="351"/>
      <c r="BI5" s="351"/>
      <c r="BJ5" s="351"/>
      <c r="BK5" s="351"/>
      <c r="BL5" s="351"/>
      <c r="BM5" s="351"/>
      <c r="BN5" s="351"/>
      <c r="BO5" s="351"/>
      <c r="BP5" s="351"/>
      <c r="BQ5" s="351"/>
      <c r="BR5" s="351"/>
      <c r="BS5" s="351"/>
      <c r="BT5" s="351"/>
      <c r="BU5" s="351"/>
      <c r="BV5" s="351"/>
      <c r="BW5" s="351"/>
      <c r="BX5" s="351"/>
      <c r="BY5" s="351"/>
      <c r="BZ5" s="351"/>
      <c r="CA5" s="351"/>
      <c r="CB5" s="351"/>
      <c r="CC5" s="351"/>
      <c r="CD5" s="353"/>
    </row>
    <row r="6" spans="1:82" ht="3" customHeight="1">
      <c r="A6" s="354"/>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c r="AL6" s="354"/>
      <c r="AM6" s="354"/>
      <c r="AN6" s="354"/>
      <c r="AO6" s="354"/>
      <c r="AP6" s="354"/>
      <c r="AQ6" s="354"/>
      <c r="AR6" s="354"/>
      <c r="AS6" s="354"/>
      <c r="AT6" s="354"/>
    </row>
    <row r="7" spans="1:82" ht="12" customHeight="1">
      <c r="A7" s="355" t="s">
        <v>835</v>
      </c>
      <c r="B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4"/>
      <c r="AP7" s="354"/>
      <c r="AQ7" s="354"/>
      <c r="AR7" s="354"/>
      <c r="AS7" s="354"/>
      <c r="AT7" s="354"/>
    </row>
    <row r="8" spans="1:82">
      <c r="A8" s="354"/>
      <c r="B8" s="354"/>
      <c r="C8" s="354"/>
      <c r="D8" s="354"/>
      <c r="E8" s="354"/>
      <c r="F8" s="354"/>
      <c r="G8" s="354"/>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4"/>
      <c r="AM8" s="354"/>
      <c r="AN8" s="354"/>
      <c r="AO8" s="354"/>
      <c r="AP8" s="354"/>
      <c r="AQ8" s="354"/>
      <c r="AR8" s="354"/>
      <c r="AS8" s="354"/>
      <c r="AT8" s="354"/>
    </row>
    <row r="9" spans="1:82" ht="3" customHeight="1">
      <c r="A9" s="577"/>
      <c r="B9" s="577"/>
      <c r="C9" s="577"/>
      <c r="D9" s="577"/>
      <c r="E9" s="577"/>
      <c r="F9" s="577"/>
      <c r="G9" s="577"/>
      <c r="H9" s="577"/>
      <c r="I9" s="577"/>
      <c r="J9" s="577"/>
      <c r="K9" s="577"/>
      <c r="L9" s="577"/>
      <c r="M9" s="577"/>
      <c r="N9" s="577"/>
      <c r="O9" s="577"/>
      <c r="P9" s="577"/>
      <c r="Q9" s="577"/>
      <c r="R9" s="577"/>
      <c r="S9" s="577"/>
      <c r="T9" s="577"/>
      <c r="U9" s="577"/>
      <c r="V9" s="577"/>
      <c r="W9" s="577"/>
      <c r="X9" s="577"/>
      <c r="Y9" s="577"/>
      <c r="Z9" s="577"/>
      <c r="AA9" s="577"/>
      <c r="AB9" s="577"/>
      <c r="AC9" s="577"/>
      <c r="AD9" s="577"/>
      <c r="AE9" s="577"/>
      <c r="AF9" s="577"/>
      <c r="AG9" s="577"/>
      <c r="AH9" s="577"/>
      <c r="AI9" s="577"/>
      <c r="AJ9" s="577"/>
      <c r="AK9" s="577"/>
      <c r="AL9" s="577"/>
      <c r="AM9" s="577"/>
      <c r="AN9" s="577"/>
      <c r="AO9" s="577"/>
      <c r="AP9" s="577"/>
      <c r="AQ9" s="577"/>
      <c r="AR9" s="577"/>
      <c r="AS9" s="577"/>
      <c r="AT9" s="577"/>
    </row>
    <row r="10" spans="1:82" ht="13">
      <c r="A10" s="630" t="s">
        <v>573</v>
      </c>
      <c r="B10" s="631"/>
      <c r="C10" s="631"/>
      <c r="D10" s="631"/>
      <c r="E10" s="631"/>
      <c r="F10" s="631"/>
      <c r="G10" s="631"/>
      <c r="H10" s="631"/>
      <c r="I10" s="631"/>
      <c r="J10" s="631"/>
      <c r="K10" s="631"/>
      <c r="L10" s="631"/>
      <c r="M10" s="631"/>
      <c r="N10" s="631"/>
      <c r="O10" s="631"/>
      <c r="P10" s="631"/>
      <c r="Q10" s="631"/>
      <c r="R10" s="631"/>
      <c r="S10" s="631"/>
      <c r="T10" s="631"/>
      <c r="U10" s="631"/>
      <c r="V10" s="631"/>
      <c r="W10" s="631"/>
      <c r="X10" s="631"/>
      <c r="Y10" s="631"/>
      <c r="Z10" s="631"/>
      <c r="AA10" s="631"/>
      <c r="AB10" s="631"/>
      <c r="AC10" s="631"/>
      <c r="AD10" s="631"/>
      <c r="AE10" s="631"/>
      <c r="AF10" s="631"/>
      <c r="AG10" s="631"/>
      <c r="AH10" s="631"/>
      <c r="AI10" s="631"/>
      <c r="AJ10" s="631"/>
      <c r="AK10" s="631"/>
      <c r="AL10" s="631"/>
      <c r="AM10" s="631"/>
      <c r="AN10" s="631"/>
      <c r="AO10" s="631"/>
      <c r="AP10" s="631"/>
      <c r="AQ10" s="631"/>
      <c r="AR10" s="631"/>
      <c r="AS10" s="631"/>
      <c r="AT10" s="632"/>
    </row>
    <row r="11" spans="1:82" ht="17.149999999999999" customHeight="1">
      <c r="A11" s="657" t="s">
        <v>574</v>
      </c>
      <c r="B11" s="657"/>
      <c r="C11" s="657"/>
      <c r="D11" s="657"/>
      <c r="E11" s="657"/>
      <c r="F11" s="657"/>
      <c r="G11" s="657"/>
      <c r="H11" s="657"/>
      <c r="I11" s="657"/>
      <c r="J11" s="657"/>
      <c r="K11" s="657"/>
      <c r="L11" s="657"/>
      <c r="M11" s="657"/>
      <c r="N11" s="657"/>
      <c r="O11" s="657"/>
      <c r="P11" s="657"/>
      <c r="Q11" s="657"/>
      <c r="R11" s="657"/>
      <c r="S11" s="657"/>
      <c r="T11" s="657"/>
      <c r="U11" s="657"/>
      <c r="V11" s="657"/>
      <c r="W11" s="657"/>
      <c r="X11" s="657"/>
      <c r="Y11" s="657"/>
      <c r="Z11" s="657"/>
      <c r="AA11" s="657"/>
      <c r="AB11" s="657"/>
      <c r="AC11" s="657"/>
      <c r="AD11" s="657"/>
      <c r="AE11" s="657"/>
      <c r="AF11" s="657"/>
      <c r="AG11" s="657"/>
      <c r="AH11" s="657"/>
      <c r="AI11" s="657"/>
      <c r="AJ11" s="657"/>
      <c r="AK11" s="657"/>
      <c r="AL11" s="657"/>
      <c r="AM11" s="657"/>
      <c r="AN11" s="657"/>
      <c r="AO11" s="657"/>
      <c r="AP11" s="657"/>
      <c r="AQ11" s="657"/>
      <c r="AR11" s="657"/>
      <c r="AS11" s="657"/>
      <c r="AT11" s="657"/>
    </row>
    <row r="12" spans="1:82" ht="17.149999999999999" customHeight="1">
      <c r="A12" s="658" t="s">
        <v>575</v>
      </c>
      <c r="B12" s="658"/>
      <c r="C12" s="658"/>
      <c r="D12" s="658"/>
      <c r="E12" s="658"/>
      <c r="F12" s="658"/>
      <c r="G12" s="658"/>
      <c r="H12" s="658"/>
      <c r="I12" s="658"/>
      <c r="J12" s="658"/>
      <c r="K12" s="658"/>
      <c r="L12" s="653">
        <f>+'INFO CLIENTE'!B6</f>
        <v>0</v>
      </c>
      <c r="M12" s="653"/>
      <c r="N12" s="653"/>
      <c r="O12" s="653"/>
      <c r="P12" s="653"/>
      <c r="Q12" s="653"/>
      <c r="R12" s="653"/>
      <c r="S12" s="653"/>
      <c r="T12" s="653"/>
      <c r="U12" s="653"/>
      <c r="V12" s="653"/>
      <c r="W12" s="653"/>
      <c r="X12" s="653"/>
      <c r="Y12" s="653"/>
      <c r="Z12" s="653"/>
      <c r="AA12" s="653"/>
      <c r="AB12" s="653"/>
      <c r="AC12" s="653"/>
      <c r="AD12" s="653"/>
      <c r="AE12" s="653"/>
      <c r="AF12" s="653"/>
      <c r="AG12" s="649" t="s">
        <v>576</v>
      </c>
      <c r="AH12" s="649"/>
      <c r="AI12" s="649"/>
      <c r="AJ12" s="649"/>
      <c r="AK12" s="649"/>
      <c r="AL12" s="653">
        <f>+'INFO CLIENTE'!B7</f>
        <v>0</v>
      </c>
      <c r="AM12" s="653"/>
      <c r="AN12" s="653"/>
      <c r="AO12" s="653"/>
      <c r="AP12" s="653"/>
      <c r="AQ12" s="653"/>
      <c r="AR12" s="653"/>
      <c r="AS12" s="653"/>
      <c r="AT12" s="653"/>
    </row>
    <row r="13" spans="1:82" ht="17.149999999999999" customHeight="1">
      <c r="A13" s="644" t="s">
        <v>577</v>
      </c>
      <c r="B13" s="644"/>
      <c r="C13" s="644"/>
      <c r="D13" s="644"/>
      <c r="E13" s="644"/>
      <c r="F13" s="644"/>
      <c r="G13" s="653">
        <f>+'INFO CLIENTE'!B8</f>
        <v>0</v>
      </c>
      <c r="H13" s="653"/>
      <c r="I13" s="653"/>
      <c r="J13" s="653"/>
      <c r="K13" s="653"/>
      <c r="L13" s="653"/>
      <c r="M13" s="653"/>
      <c r="N13" s="653"/>
      <c r="O13" s="653"/>
      <c r="P13" s="653"/>
      <c r="Q13" s="653"/>
      <c r="R13" s="653"/>
      <c r="S13" s="653"/>
      <c r="T13" s="653"/>
      <c r="U13" s="653"/>
      <c r="V13" s="653"/>
      <c r="W13" s="653"/>
      <c r="X13" s="653"/>
      <c r="Y13" s="653"/>
      <c r="Z13" s="653"/>
      <c r="AA13" s="653"/>
      <c r="AB13" s="649" t="s">
        <v>578</v>
      </c>
      <c r="AC13" s="649"/>
      <c r="AD13" s="649"/>
      <c r="AE13" s="649"/>
      <c r="AF13" s="649"/>
      <c r="AG13" s="649"/>
      <c r="AH13" s="649"/>
      <c r="AI13" s="649"/>
      <c r="AJ13" s="649"/>
      <c r="AK13" s="649"/>
      <c r="AL13" s="655">
        <f>+'INFO CLIENTE'!B9</f>
        <v>0</v>
      </c>
      <c r="AM13" s="655"/>
      <c r="AN13" s="655"/>
      <c r="AO13" s="655"/>
      <c r="AP13" s="655"/>
      <c r="AQ13" s="655"/>
      <c r="AR13" s="655"/>
      <c r="AS13" s="655"/>
      <c r="AT13" s="655"/>
    </row>
    <row r="14" spans="1:82" ht="17.149999999999999" customHeight="1">
      <c r="A14" s="657" t="s">
        <v>579</v>
      </c>
      <c r="B14" s="657"/>
      <c r="C14" s="657"/>
      <c r="D14" s="657"/>
      <c r="E14" s="657"/>
      <c r="F14" s="657"/>
      <c r="G14" s="657"/>
      <c r="H14" s="657"/>
      <c r="I14" s="657"/>
      <c r="J14" s="657"/>
      <c r="K14" s="657"/>
      <c r="L14" s="657"/>
      <c r="M14" s="657"/>
      <c r="N14" s="657"/>
      <c r="O14" s="657"/>
      <c r="P14" s="657"/>
      <c r="Q14" s="657"/>
      <c r="R14" s="657"/>
      <c r="S14" s="657"/>
      <c r="T14" s="657"/>
      <c r="U14" s="657"/>
      <c r="V14" s="657"/>
      <c r="W14" s="657"/>
      <c r="X14" s="657"/>
      <c r="Y14" s="657"/>
      <c r="Z14" s="657"/>
      <c r="AA14" s="657"/>
      <c r="AB14" s="657"/>
      <c r="AC14" s="657"/>
      <c r="AD14" s="657"/>
      <c r="AE14" s="657"/>
      <c r="AF14" s="657"/>
      <c r="AG14" s="657"/>
      <c r="AH14" s="657"/>
      <c r="AI14" s="657"/>
      <c r="AJ14" s="657"/>
      <c r="AK14" s="657"/>
      <c r="AL14" s="657"/>
      <c r="AM14" s="657"/>
      <c r="AN14" s="657"/>
      <c r="AO14" s="657"/>
      <c r="AP14" s="657"/>
      <c r="AQ14" s="657"/>
      <c r="AR14" s="657"/>
      <c r="AS14" s="657"/>
      <c r="AT14" s="657"/>
    </row>
    <row r="15" spans="1:82" ht="17.149999999999999" customHeight="1">
      <c r="A15" s="658" t="s">
        <v>580</v>
      </c>
      <c r="B15" s="658"/>
      <c r="C15" s="658"/>
      <c r="D15" s="658"/>
      <c r="E15" s="653">
        <f>+'INFO CLIENTE'!B12</f>
        <v>0</v>
      </c>
      <c r="F15" s="653"/>
      <c r="G15" s="653"/>
      <c r="H15" s="653"/>
      <c r="I15" s="653"/>
      <c r="J15" s="653"/>
      <c r="K15" s="653"/>
      <c r="L15" s="653"/>
      <c r="M15" s="653"/>
      <c r="N15" s="653"/>
      <c r="O15" s="653"/>
      <c r="P15" s="653"/>
      <c r="Q15" s="653"/>
      <c r="R15" s="653"/>
      <c r="S15" s="653"/>
      <c r="T15" s="653"/>
      <c r="U15" s="653"/>
      <c r="V15" s="649" t="s">
        <v>581</v>
      </c>
      <c r="W15" s="649"/>
      <c r="X15" s="649"/>
      <c r="Y15" s="649"/>
      <c r="Z15" s="653">
        <f>+'INFO CLIENTE'!B13</f>
        <v>0</v>
      </c>
      <c r="AA15" s="653"/>
      <c r="AB15" s="653"/>
      <c r="AC15" s="653"/>
      <c r="AD15" s="653"/>
      <c r="AE15" s="653"/>
      <c r="AF15" s="653"/>
      <c r="AG15" s="653"/>
      <c r="AH15" s="653"/>
      <c r="AI15" s="653"/>
      <c r="AJ15" s="653"/>
      <c r="AK15" s="653"/>
      <c r="AL15" s="653"/>
      <c r="AM15" s="653"/>
      <c r="AN15" s="653"/>
      <c r="AO15" s="653"/>
      <c r="AP15" s="653"/>
      <c r="AQ15" s="653"/>
      <c r="AR15" s="653"/>
      <c r="AS15" s="653"/>
      <c r="AT15" s="653"/>
    </row>
    <row r="16" spans="1:82" ht="17.149999999999999" customHeight="1">
      <c r="A16" s="648" t="s">
        <v>582</v>
      </c>
      <c r="B16" s="648"/>
      <c r="C16" s="648"/>
      <c r="D16" s="648"/>
      <c r="E16" s="653">
        <f>+'INFO CLIENTE'!B10</f>
        <v>0</v>
      </c>
      <c r="F16" s="653"/>
      <c r="G16" s="653"/>
      <c r="H16" s="653"/>
      <c r="I16" s="653"/>
      <c r="J16" s="653"/>
      <c r="K16" s="653"/>
      <c r="L16" s="653"/>
      <c r="M16" s="653"/>
      <c r="N16" s="653"/>
      <c r="O16" s="653"/>
      <c r="P16" s="653"/>
      <c r="Q16" s="653"/>
      <c r="R16" s="653"/>
      <c r="S16" s="653"/>
      <c r="T16" s="604" t="s">
        <v>583</v>
      </c>
      <c r="U16" s="604"/>
      <c r="V16" s="604"/>
      <c r="W16" s="604"/>
      <c r="X16" s="653">
        <f>+'INFO CLIENTE'!B11</f>
        <v>0</v>
      </c>
      <c r="Y16" s="653"/>
      <c r="Z16" s="653"/>
      <c r="AA16" s="653"/>
      <c r="AB16" s="653"/>
      <c r="AC16" s="653"/>
      <c r="AD16" s="653"/>
      <c r="AE16" s="653"/>
      <c r="AF16" s="653"/>
      <c r="AG16" s="653"/>
      <c r="AH16" s="653"/>
      <c r="AI16" s="653"/>
      <c r="AJ16" s="653"/>
      <c r="AK16" s="653"/>
      <c r="AL16" s="653"/>
      <c r="AM16" s="644" t="s">
        <v>584</v>
      </c>
      <c r="AN16" s="588"/>
      <c r="AO16" s="356"/>
      <c r="AP16" s="588" t="s">
        <v>585</v>
      </c>
      <c r="AQ16" s="588"/>
      <c r="AR16" s="356"/>
      <c r="AS16" s="588" t="s">
        <v>586</v>
      </c>
      <c r="AT16" s="644"/>
    </row>
    <row r="17" spans="1:46" ht="17.149999999999999" customHeight="1">
      <c r="A17" s="644" t="s">
        <v>587</v>
      </c>
      <c r="B17" s="644"/>
      <c r="C17" s="644"/>
      <c r="D17" s="644"/>
      <c r="E17" s="644"/>
      <c r="F17" s="644"/>
      <c r="G17" s="653">
        <f>+'INFO CLIENTE'!B15</f>
        <v>0</v>
      </c>
      <c r="H17" s="653"/>
      <c r="I17" s="653"/>
      <c r="J17" s="653"/>
      <c r="K17" s="653"/>
      <c r="L17" s="653"/>
      <c r="M17" s="653"/>
      <c r="N17" s="653"/>
      <c r="O17" s="653"/>
      <c r="P17" s="653"/>
      <c r="Q17" s="653"/>
      <c r="R17" s="653"/>
      <c r="S17" s="653"/>
      <c r="T17" s="653"/>
      <c r="U17" s="604" t="s">
        <v>588</v>
      </c>
      <c r="V17" s="604"/>
      <c r="W17" s="604"/>
      <c r="X17" s="604"/>
      <c r="Y17" s="604"/>
      <c r="Z17" s="604"/>
      <c r="AA17" s="604"/>
      <c r="AB17" s="604"/>
      <c r="AC17" s="604"/>
      <c r="AD17" s="649" t="s">
        <v>589</v>
      </c>
      <c r="AE17" s="649"/>
      <c r="AF17" s="653">
        <f>+DAY('INFO CLIENTE'!B14)</f>
        <v>0</v>
      </c>
      <c r="AG17" s="653"/>
      <c r="AH17" s="653"/>
      <c r="AI17" s="577" t="s">
        <v>590</v>
      </c>
      <c r="AJ17" s="577"/>
      <c r="AK17" s="653">
        <f>+MONTH('INFO CLIENTE'!B14)</f>
        <v>1</v>
      </c>
      <c r="AL17" s="653"/>
      <c r="AM17" s="653"/>
      <c r="AN17" s="653"/>
      <c r="AO17" s="653"/>
      <c r="AP17" s="589" t="s">
        <v>591</v>
      </c>
      <c r="AQ17" s="589"/>
      <c r="AR17" s="653">
        <f>+YEAR('INFO CLIENTE'!B14)</f>
        <v>1900</v>
      </c>
      <c r="AS17" s="653"/>
      <c r="AT17" s="653"/>
    </row>
    <row r="18" spans="1:46" ht="17.149999999999999" customHeight="1">
      <c r="A18" s="644" t="s">
        <v>592</v>
      </c>
      <c r="B18" s="644"/>
      <c r="C18" s="644"/>
      <c r="D18" s="644"/>
      <c r="E18" s="644"/>
      <c r="F18" s="644"/>
      <c r="G18" s="644"/>
      <c r="H18" s="356"/>
      <c r="I18" s="357" t="s">
        <v>593</v>
      </c>
      <c r="J18" s="357"/>
      <c r="K18" s="357"/>
      <c r="L18" s="357"/>
      <c r="M18" s="356"/>
      <c r="N18" s="357"/>
      <c r="O18" s="357"/>
      <c r="P18" s="357"/>
      <c r="Q18" s="356"/>
      <c r="R18" s="357" t="s">
        <v>594</v>
      </c>
      <c r="S18" s="357"/>
      <c r="T18" s="356"/>
      <c r="U18" s="354"/>
      <c r="V18" s="354"/>
      <c r="W18" s="354"/>
      <c r="X18" s="354"/>
      <c r="Y18" s="350"/>
      <c r="Z18" s="358" t="s">
        <v>595</v>
      </c>
      <c r="AA18" s="354"/>
      <c r="AB18" s="350"/>
      <c r="AC18" s="354"/>
      <c r="AD18" s="358"/>
      <c r="AE18" s="354"/>
      <c r="AF18" s="354"/>
      <c r="AG18" s="356"/>
      <c r="AH18" s="354"/>
      <c r="AI18" s="354"/>
      <c r="AJ18" s="354"/>
      <c r="AK18" s="653"/>
      <c r="AL18" s="653"/>
      <c r="AM18" s="653"/>
      <c r="AN18" s="653"/>
      <c r="AO18" s="653"/>
      <c r="AP18" s="653"/>
      <c r="AQ18" s="653"/>
      <c r="AR18" s="653"/>
      <c r="AS18" s="653"/>
      <c r="AT18" s="653"/>
    </row>
    <row r="19" spans="1:46" ht="17.149999999999999" customHeight="1">
      <c r="A19" s="359" t="s">
        <v>596</v>
      </c>
      <c r="B19" s="360"/>
      <c r="C19" s="360"/>
      <c r="D19" s="361"/>
      <c r="E19" s="350"/>
      <c r="F19" s="354" t="s">
        <v>597</v>
      </c>
      <c r="G19" s="361"/>
      <c r="H19" s="361"/>
      <c r="I19" s="360"/>
      <c r="J19" s="350"/>
      <c r="K19" s="354" t="s">
        <v>598</v>
      </c>
      <c r="L19" s="360"/>
      <c r="M19" s="360"/>
      <c r="N19" s="360"/>
      <c r="O19" s="350"/>
      <c r="P19" s="354" t="s">
        <v>599</v>
      </c>
      <c r="Q19" s="360"/>
      <c r="R19" s="360"/>
      <c r="S19" s="360"/>
      <c r="T19" s="350"/>
      <c r="U19" s="354" t="s">
        <v>600</v>
      </c>
      <c r="V19" s="360"/>
      <c r="W19" s="360"/>
      <c r="X19" s="360"/>
      <c r="Y19" s="360"/>
      <c r="Z19" s="350"/>
      <c r="AA19" s="604" t="s">
        <v>601</v>
      </c>
      <c r="AB19" s="604"/>
      <c r="AC19" s="587"/>
      <c r="AD19" s="587"/>
      <c r="AE19" s="587"/>
      <c r="AF19" s="587"/>
      <c r="AG19" s="587"/>
      <c r="AH19" s="587"/>
      <c r="AI19" s="587"/>
      <c r="AJ19" s="587"/>
      <c r="AK19" s="587"/>
      <c r="AL19" s="587"/>
      <c r="AM19" s="587"/>
      <c r="AN19" s="587"/>
      <c r="AO19" s="587"/>
      <c r="AP19" s="587"/>
      <c r="AQ19" s="587"/>
      <c r="AR19" s="587"/>
      <c r="AS19" s="587"/>
      <c r="AT19" s="587"/>
    </row>
    <row r="20" spans="1:46" ht="17.149999999999999" customHeight="1">
      <c r="A20" s="644" t="s">
        <v>602</v>
      </c>
      <c r="B20" s="644"/>
      <c r="C20" s="644"/>
      <c r="D20" s="644"/>
      <c r="E20" s="644"/>
      <c r="F20" s="644"/>
      <c r="G20" s="644"/>
      <c r="H20" s="644"/>
      <c r="I20" s="644"/>
      <c r="J20" s="644"/>
      <c r="K20" s="653">
        <f>+'INFO CLIENTE'!B22</f>
        <v>0</v>
      </c>
      <c r="L20" s="653"/>
      <c r="M20" s="653"/>
      <c r="N20" s="653"/>
      <c r="O20" s="653"/>
      <c r="P20" s="653"/>
      <c r="Q20" s="653"/>
      <c r="R20" s="653"/>
      <c r="S20" s="653"/>
      <c r="T20" s="653"/>
      <c r="U20" s="653"/>
      <c r="V20" s="653"/>
      <c r="W20" s="653"/>
      <c r="X20" s="653"/>
      <c r="Y20" s="649" t="s">
        <v>603</v>
      </c>
      <c r="Z20" s="649"/>
      <c r="AA20" s="649"/>
      <c r="AB20" s="649"/>
      <c r="AC20" s="649"/>
      <c r="AD20" s="649"/>
      <c r="AE20" s="649"/>
      <c r="AF20" s="649"/>
      <c r="AG20" s="655">
        <f>+'INFO CLIENTE'!B23</f>
        <v>0</v>
      </c>
      <c r="AH20" s="655"/>
      <c r="AI20" s="655"/>
      <c r="AJ20" s="655"/>
      <c r="AK20" s="655"/>
      <c r="AL20" s="655"/>
      <c r="AM20" s="655"/>
      <c r="AN20" s="655"/>
      <c r="AO20" s="655"/>
      <c r="AP20" s="655"/>
      <c r="AQ20" s="655"/>
      <c r="AR20" s="655"/>
      <c r="AS20" s="655"/>
      <c r="AT20" s="655"/>
    </row>
    <row r="21" spans="1:46" ht="17.149999999999999" customHeight="1">
      <c r="A21" s="578" t="s">
        <v>604</v>
      </c>
      <c r="B21" s="578"/>
      <c r="C21" s="578"/>
      <c r="D21" s="578"/>
      <c r="E21" s="578"/>
      <c r="F21" s="578"/>
      <c r="G21" s="578"/>
      <c r="H21" s="578"/>
      <c r="I21" s="578"/>
      <c r="J21" s="653">
        <f>+'INFO CLIENTE'!B24</f>
        <v>0</v>
      </c>
      <c r="K21" s="653"/>
      <c r="L21" s="653"/>
      <c r="M21" s="653"/>
      <c r="N21" s="653"/>
      <c r="O21" s="653"/>
      <c r="P21" s="653"/>
      <c r="Q21" s="653"/>
      <c r="R21" s="653"/>
      <c r="S21" s="653"/>
      <c r="T21" s="653"/>
      <c r="U21" s="653"/>
      <c r="V21" s="653"/>
      <c r="W21" s="653"/>
      <c r="X21" s="653"/>
      <c r="Y21" s="653"/>
      <c r="Z21" s="653"/>
      <c r="AA21" s="653"/>
      <c r="AB21" s="653"/>
      <c r="AC21" s="653"/>
      <c r="AD21" s="653"/>
      <c r="AE21" s="649" t="s">
        <v>605</v>
      </c>
      <c r="AF21" s="649"/>
      <c r="AG21" s="649"/>
      <c r="AH21" s="655">
        <f>+'INFO CLIENTE'!B25</f>
        <v>0</v>
      </c>
      <c r="AI21" s="655"/>
      <c r="AJ21" s="655"/>
      <c r="AK21" s="655"/>
      <c r="AL21" s="655"/>
      <c r="AM21" s="655"/>
      <c r="AN21" s="655"/>
      <c r="AO21" s="655"/>
      <c r="AP21" s="655"/>
      <c r="AQ21" s="655"/>
      <c r="AR21" s="655"/>
      <c r="AS21" s="655"/>
      <c r="AT21" s="655"/>
    </row>
    <row r="22" spans="1:46" ht="17.149999999999999" customHeight="1">
      <c r="A22" s="601" t="s">
        <v>606</v>
      </c>
      <c r="B22" s="601"/>
      <c r="C22" s="601"/>
      <c r="D22" s="601"/>
      <c r="E22" s="601"/>
      <c r="F22" s="601"/>
      <c r="G22" s="601"/>
      <c r="H22" s="601"/>
      <c r="I22" s="601"/>
      <c r="J22" s="601"/>
      <c r="K22" s="601"/>
      <c r="L22" s="601"/>
      <c r="M22" s="601"/>
      <c r="N22" s="601"/>
      <c r="O22" s="601"/>
      <c r="P22" s="601"/>
      <c r="Q22" s="601"/>
      <c r="R22" s="601"/>
      <c r="S22" s="601"/>
      <c r="T22" s="601"/>
      <c r="U22" s="601"/>
      <c r="V22" s="601"/>
      <c r="W22" s="601"/>
      <c r="X22" s="601"/>
      <c r="Y22" s="601"/>
      <c r="Z22" s="601"/>
      <c r="AA22" s="601"/>
      <c r="AB22" s="601"/>
      <c r="AC22" s="601"/>
      <c r="AD22" s="601"/>
      <c r="AE22" s="601"/>
      <c r="AF22" s="601"/>
      <c r="AG22" s="601"/>
      <c r="AH22" s="601"/>
      <c r="AI22" s="601"/>
      <c r="AJ22" s="601"/>
      <c r="AK22" s="601"/>
      <c r="AL22" s="601"/>
      <c r="AM22" s="601"/>
      <c r="AN22" s="601"/>
      <c r="AO22" s="601"/>
      <c r="AP22" s="601"/>
      <c r="AQ22" s="601"/>
      <c r="AR22" s="601"/>
      <c r="AS22" s="601"/>
      <c r="AT22" s="601"/>
    </row>
    <row r="23" spans="1:46" ht="17.149999999999999" customHeight="1">
      <c r="A23" s="644" t="s">
        <v>607</v>
      </c>
      <c r="B23" s="644"/>
      <c r="C23" s="644"/>
      <c r="D23" s="653">
        <f>+'INFO CLIENTE'!B18</f>
        <v>0</v>
      </c>
      <c r="E23" s="653"/>
      <c r="F23" s="653"/>
      <c r="G23" s="653"/>
      <c r="H23" s="653"/>
      <c r="I23" s="653"/>
      <c r="J23" s="653"/>
      <c r="K23" s="653"/>
      <c r="L23" s="653"/>
      <c r="M23" s="653"/>
      <c r="N23" s="653"/>
      <c r="O23" s="653"/>
      <c r="P23" s="649" t="s">
        <v>608</v>
      </c>
      <c r="Q23" s="649"/>
      <c r="R23" s="649"/>
      <c r="S23" s="653">
        <f>+'INFO CLIENTE'!B19</f>
        <v>0</v>
      </c>
      <c r="T23" s="653"/>
      <c r="U23" s="653"/>
      <c r="V23" s="653"/>
      <c r="W23" s="653"/>
      <c r="X23" s="653"/>
      <c r="Y23" s="653"/>
      <c r="Z23" s="653"/>
      <c r="AA23" s="653"/>
      <c r="AB23" s="653"/>
      <c r="AC23" s="653"/>
      <c r="AD23" s="653"/>
      <c r="AE23" s="649" t="s">
        <v>609</v>
      </c>
      <c r="AF23" s="649"/>
      <c r="AG23" s="649"/>
      <c r="AH23" s="653">
        <f>+'INFO CLIENTE'!B20</f>
        <v>0</v>
      </c>
      <c r="AI23" s="653"/>
      <c r="AJ23" s="653"/>
      <c r="AK23" s="653"/>
      <c r="AL23" s="653"/>
      <c r="AM23" s="653"/>
      <c r="AN23" s="653"/>
      <c r="AO23" s="653"/>
      <c r="AP23" s="653"/>
      <c r="AQ23" s="653"/>
      <c r="AR23" s="653"/>
      <c r="AS23" s="653"/>
      <c r="AT23" s="653"/>
    </row>
    <row r="24" spans="1:46" ht="17.149999999999999" customHeight="1">
      <c r="A24" s="362" t="s">
        <v>610</v>
      </c>
      <c r="B24" s="362"/>
      <c r="C24" s="362"/>
      <c r="D24" s="362"/>
      <c r="E24" s="362"/>
      <c r="F24" s="662">
        <f>+'INFO CLIENTE'!B21</f>
        <v>0</v>
      </c>
      <c r="G24" s="662"/>
      <c r="H24" s="662"/>
      <c r="I24" s="662"/>
      <c r="J24" s="662"/>
      <c r="K24" s="662"/>
      <c r="L24" s="662"/>
      <c r="M24" s="662"/>
      <c r="N24" s="662"/>
      <c r="O24" s="662"/>
      <c r="P24" s="662"/>
      <c r="Q24" s="662"/>
      <c r="R24" s="662"/>
      <c r="S24" s="662"/>
      <c r="T24" s="662"/>
      <c r="U24" s="662"/>
      <c r="V24" s="662"/>
      <c r="W24" s="662"/>
      <c r="X24" s="662"/>
      <c r="Y24" s="662"/>
      <c r="Z24" s="662"/>
      <c r="AA24" s="662"/>
      <c r="AB24" s="662"/>
      <c r="AC24" s="662"/>
      <c r="AD24" s="662"/>
      <c r="AE24" s="662"/>
      <c r="AF24" s="662"/>
      <c r="AG24" s="662"/>
      <c r="AH24" s="662"/>
      <c r="AI24" s="577" t="s">
        <v>763</v>
      </c>
      <c r="AJ24" s="577"/>
      <c r="AK24" s="577"/>
      <c r="AL24" s="655">
        <f>+'INFO CLIENTE'!B17</f>
        <v>0</v>
      </c>
      <c r="AM24" s="655"/>
      <c r="AN24" s="655"/>
      <c r="AO24" s="655"/>
      <c r="AP24" s="655"/>
      <c r="AQ24" s="655"/>
      <c r="AR24" s="655"/>
      <c r="AS24" s="655"/>
      <c r="AT24" s="655"/>
    </row>
    <row r="25" spans="1:46" ht="17.149999999999999" customHeight="1">
      <c r="A25" s="354" t="s">
        <v>611</v>
      </c>
      <c r="B25" s="354"/>
      <c r="C25" s="344"/>
      <c r="D25" s="656">
        <f>+'INFO CLIENTE'!B16</f>
        <v>0</v>
      </c>
      <c r="E25" s="656"/>
      <c r="F25" s="656"/>
      <c r="G25" s="656"/>
      <c r="H25" s="656"/>
      <c r="I25" s="656"/>
      <c r="J25" s="656"/>
      <c r="K25" s="656"/>
      <c r="L25" s="656"/>
      <c r="M25" s="656"/>
      <c r="N25" s="656"/>
      <c r="O25" s="656"/>
      <c r="P25" s="656"/>
      <c r="Q25" s="656"/>
      <c r="R25" s="656"/>
      <c r="S25" s="656"/>
      <c r="T25" s="656"/>
      <c r="U25" s="656"/>
      <c r="V25" s="656"/>
      <c r="W25" s="656"/>
      <c r="X25" s="656"/>
      <c r="Y25" s="656"/>
      <c r="Z25" s="656"/>
      <c r="AA25" s="656"/>
      <c r="AB25" s="656"/>
      <c r="AC25" s="656"/>
      <c r="AD25" s="656"/>
      <c r="AE25" s="656"/>
      <c r="AF25" s="656"/>
      <c r="AG25" s="656"/>
      <c r="AH25" s="656"/>
      <c r="AI25" s="656"/>
      <c r="AJ25" s="656"/>
      <c r="AK25" s="656"/>
      <c r="AL25" s="656"/>
      <c r="AM25" s="656"/>
      <c r="AN25" s="656"/>
      <c r="AO25" s="656"/>
      <c r="AP25" s="656"/>
      <c r="AQ25" s="656"/>
      <c r="AR25" s="656"/>
      <c r="AS25" s="656"/>
      <c r="AT25" s="656"/>
    </row>
    <row r="26" spans="1:46" ht="17.149999999999999" customHeight="1">
      <c r="A26" s="577"/>
      <c r="B26" s="577"/>
      <c r="C26" s="577"/>
      <c r="D26" s="577"/>
      <c r="E26" s="577"/>
      <c r="F26" s="577"/>
      <c r="G26" s="577"/>
      <c r="H26" s="577"/>
      <c r="I26" s="577"/>
      <c r="J26" s="577"/>
      <c r="K26" s="577"/>
      <c r="L26" s="577"/>
      <c r="M26" s="577"/>
      <c r="N26" s="577"/>
      <c r="O26" s="577"/>
      <c r="P26" s="577"/>
      <c r="Q26" s="577"/>
      <c r="R26" s="577"/>
      <c r="S26" s="577"/>
      <c r="T26" s="577"/>
      <c r="U26" s="577"/>
      <c r="V26" s="577"/>
      <c r="W26" s="577"/>
      <c r="X26" s="577"/>
      <c r="Y26" s="577"/>
      <c r="Z26" s="577"/>
      <c r="AA26" s="577"/>
      <c r="AB26" s="577"/>
      <c r="AC26" s="577"/>
      <c r="AD26" s="577"/>
      <c r="AE26" s="577"/>
      <c r="AF26" s="577"/>
      <c r="AG26" s="577"/>
      <c r="AH26" s="577"/>
      <c r="AI26" s="577"/>
      <c r="AJ26" s="577"/>
      <c r="AK26" s="577"/>
      <c r="AL26" s="577"/>
      <c r="AM26" s="577"/>
      <c r="AN26" s="577"/>
      <c r="AO26" s="577"/>
      <c r="AP26" s="577"/>
      <c r="AQ26" s="577"/>
      <c r="AR26" s="577"/>
      <c r="AS26" s="577"/>
      <c r="AT26" s="577"/>
    </row>
    <row r="27" spans="1:46" ht="17.149999999999999" customHeight="1">
      <c r="A27" s="630" t="s">
        <v>612</v>
      </c>
      <c r="B27" s="631"/>
      <c r="C27" s="631"/>
      <c r="D27" s="631"/>
      <c r="E27" s="631"/>
      <c r="F27" s="631"/>
      <c r="G27" s="631"/>
      <c r="H27" s="631"/>
      <c r="I27" s="631"/>
      <c r="J27" s="631"/>
      <c r="K27" s="631"/>
      <c r="L27" s="631"/>
      <c r="M27" s="631"/>
      <c r="N27" s="631"/>
      <c r="O27" s="631"/>
      <c r="P27" s="631"/>
      <c r="Q27" s="631"/>
      <c r="R27" s="631"/>
      <c r="S27" s="631"/>
      <c r="T27" s="631"/>
      <c r="U27" s="631"/>
      <c r="V27" s="631"/>
      <c r="W27" s="631"/>
      <c r="X27" s="631"/>
      <c r="Y27" s="631"/>
      <c r="Z27" s="631"/>
      <c r="AA27" s="631"/>
      <c r="AB27" s="631"/>
      <c r="AC27" s="631"/>
      <c r="AD27" s="631"/>
      <c r="AE27" s="631"/>
      <c r="AF27" s="631"/>
      <c r="AG27" s="631"/>
      <c r="AH27" s="631"/>
      <c r="AI27" s="631"/>
      <c r="AJ27" s="631"/>
      <c r="AK27" s="631"/>
      <c r="AL27" s="631"/>
      <c r="AM27" s="631"/>
      <c r="AN27" s="631"/>
      <c r="AO27" s="631"/>
      <c r="AP27" s="631"/>
      <c r="AQ27" s="631"/>
      <c r="AR27" s="631"/>
      <c r="AS27" s="631"/>
      <c r="AT27" s="632"/>
    </row>
    <row r="28" spans="1:46" ht="17.149999999999999" customHeight="1">
      <c r="A28" s="657" t="s">
        <v>613</v>
      </c>
      <c r="B28" s="657"/>
      <c r="C28" s="657"/>
      <c r="D28" s="657"/>
      <c r="E28" s="657"/>
      <c r="F28" s="657"/>
      <c r="G28" s="657"/>
      <c r="H28" s="657"/>
      <c r="I28" s="657"/>
      <c r="J28" s="657"/>
      <c r="K28" s="657"/>
      <c r="L28" s="657"/>
      <c r="M28" s="657"/>
      <c r="N28" s="657"/>
      <c r="O28" s="657"/>
      <c r="P28" s="657"/>
      <c r="Q28" s="657"/>
      <c r="R28" s="657"/>
      <c r="S28" s="657"/>
      <c r="T28" s="657"/>
      <c r="U28" s="657"/>
      <c r="V28" s="657"/>
      <c r="W28" s="657"/>
      <c r="X28" s="657"/>
      <c r="Y28" s="657"/>
      <c r="Z28" s="657"/>
      <c r="AA28" s="657"/>
      <c r="AB28" s="657"/>
      <c r="AC28" s="657"/>
      <c r="AD28" s="657"/>
      <c r="AE28" s="657"/>
      <c r="AF28" s="657"/>
      <c r="AG28" s="657"/>
      <c r="AH28" s="657"/>
      <c r="AI28" s="657"/>
      <c r="AJ28" s="657"/>
      <c r="AK28" s="657"/>
      <c r="AL28" s="657"/>
      <c r="AM28" s="657"/>
      <c r="AN28" s="657"/>
      <c r="AO28" s="657"/>
      <c r="AP28" s="657"/>
      <c r="AQ28" s="657"/>
      <c r="AR28" s="657"/>
      <c r="AS28" s="657"/>
      <c r="AT28" s="657"/>
    </row>
    <row r="29" spans="1:46" ht="17.149999999999999" customHeight="1">
      <c r="A29" s="658" t="s">
        <v>575</v>
      </c>
      <c r="B29" s="658"/>
      <c r="C29" s="658"/>
      <c r="D29" s="658"/>
      <c r="E29" s="658"/>
      <c r="F29" s="658"/>
      <c r="G29" s="658"/>
      <c r="H29" s="658"/>
      <c r="I29" s="658"/>
      <c r="J29" s="658"/>
      <c r="K29" s="658"/>
      <c r="L29" s="653">
        <f>+'INFO CLIENTE'!B30</f>
        <v>0</v>
      </c>
      <c r="M29" s="653"/>
      <c r="N29" s="653"/>
      <c r="O29" s="653"/>
      <c r="P29" s="653"/>
      <c r="Q29" s="653"/>
      <c r="R29" s="653"/>
      <c r="S29" s="653"/>
      <c r="T29" s="653"/>
      <c r="U29" s="653"/>
      <c r="V29" s="653"/>
      <c r="W29" s="653"/>
      <c r="X29" s="653"/>
      <c r="Y29" s="653"/>
      <c r="Z29" s="653"/>
      <c r="AA29" s="653"/>
      <c r="AB29" s="653"/>
      <c r="AC29" s="653"/>
      <c r="AD29" s="653"/>
      <c r="AE29" s="653"/>
      <c r="AF29" s="653"/>
      <c r="AG29" s="649" t="s">
        <v>576</v>
      </c>
      <c r="AH29" s="649"/>
      <c r="AI29" s="649"/>
      <c r="AJ29" s="649"/>
      <c r="AK29" s="649"/>
      <c r="AL29" s="653">
        <f>+'INFO CLIENTE'!B31</f>
        <v>0</v>
      </c>
      <c r="AM29" s="653"/>
      <c r="AN29" s="653"/>
      <c r="AO29" s="653"/>
      <c r="AP29" s="653"/>
      <c r="AQ29" s="653"/>
      <c r="AR29" s="653"/>
      <c r="AS29" s="653"/>
      <c r="AT29" s="653"/>
    </row>
    <row r="30" spans="1:46" ht="17.149999999999999" customHeight="1">
      <c r="A30" s="644" t="s">
        <v>577</v>
      </c>
      <c r="B30" s="644"/>
      <c r="C30" s="644"/>
      <c r="D30" s="644"/>
      <c r="E30" s="644"/>
      <c r="F30" s="644"/>
      <c r="G30" s="653">
        <f>+'INFO CLIENTE'!B32</f>
        <v>0</v>
      </c>
      <c r="H30" s="653"/>
      <c r="I30" s="653"/>
      <c r="J30" s="653"/>
      <c r="K30" s="653"/>
      <c r="L30" s="653"/>
      <c r="M30" s="653"/>
      <c r="N30" s="653"/>
      <c r="O30" s="653"/>
      <c r="P30" s="653"/>
      <c r="Q30" s="653"/>
      <c r="R30" s="653"/>
      <c r="S30" s="653"/>
      <c r="T30" s="653"/>
      <c r="U30" s="653"/>
      <c r="V30" s="653"/>
      <c r="W30" s="653"/>
      <c r="X30" s="653"/>
      <c r="Y30" s="653"/>
      <c r="Z30" s="653"/>
      <c r="AA30" s="653"/>
      <c r="AB30" s="649" t="s">
        <v>578</v>
      </c>
      <c r="AC30" s="649"/>
      <c r="AD30" s="649"/>
      <c r="AE30" s="649"/>
      <c r="AF30" s="649"/>
      <c r="AG30" s="649"/>
      <c r="AH30" s="649"/>
      <c r="AI30" s="649"/>
      <c r="AJ30" s="649"/>
      <c r="AK30" s="649"/>
      <c r="AL30" s="653">
        <f>+'INFO CLIENTE'!B33</f>
        <v>0</v>
      </c>
      <c r="AM30" s="653"/>
      <c r="AN30" s="653"/>
      <c r="AO30" s="653"/>
      <c r="AP30" s="653"/>
      <c r="AQ30" s="653"/>
      <c r="AR30" s="653"/>
      <c r="AS30" s="653"/>
      <c r="AT30" s="653"/>
    </row>
    <row r="31" spans="1:46" ht="17.149999999999999" customHeight="1">
      <c r="A31" s="657" t="s">
        <v>614</v>
      </c>
      <c r="B31" s="657"/>
      <c r="C31" s="657"/>
      <c r="D31" s="657"/>
      <c r="E31" s="657"/>
      <c r="F31" s="657"/>
      <c r="G31" s="657"/>
      <c r="H31" s="657"/>
      <c r="I31" s="657"/>
      <c r="J31" s="657"/>
      <c r="K31" s="657"/>
      <c r="L31" s="657"/>
      <c r="M31" s="657"/>
      <c r="N31" s="657"/>
      <c r="O31" s="657"/>
      <c r="P31" s="657"/>
      <c r="Q31" s="657"/>
      <c r="R31" s="657"/>
      <c r="S31" s="657"/>
      <c r="T31" s="657"/>
      <c r="U31" s="657"/>
      <c r="V31" s="657"/>
      <c r="W31" s="657"/>
      <c r="X31" s="657"/>
      <c r="Y31" s="657"/>
      <c r="Z31" s="657"/>
      <c r="AA31" s="657"/>
      <c r="AB31" s="657"/>
      <c r="AC31" s="657"/>
      <c r="AD31" s="657"/>
      <c r="AE31" s="657"/>
      <c r="AF31" s="657"/>
      <c r="AG31" s="657"/>
      <c r="AH31" s="657"/>
      <c r="AI31" s="657"/>
      <c r="AJ31" s="657"/>
      <c r="AK31" s="657"/>
      <c r="AL31" s="657"/>
      <c r="AM31" s="657"/>
      <c r="AN31" s="657"/>
      <c r="AO31" s="657"/>
      <c r="AP31" s="657"/>
      <c r="AQ31" s="657"/>
      <c r="AR31" s="657"/>
      <c r="AS31" s="657"/>
      <c r="AT31" s="657"/>
    </row>
    <row r="32" spans="1:46" ht="17.149999999999999" customHeight="1">
      <c r="A32" s="658" t="s">
        <v>580</v>
      </c>
      <c r="B32" s="658"/>
      <c r="C32" s="658"/>
      <c r="D32" s="658"/>
      <c r="E32" s="653">
        <f>+'INFO CLIENTE'!B38</f>
        <v>0</v>
      </c>
      <c r="F32" s="653"/>
      <c r="G32" s="653"/>
      <c r="H32" s="653"/>
      <c r="I32" s="653"/>
      <c r="J32" s="653"/>
      <c r="K32" s="653"/>
      <c r="L32" s="653"/>
      <c r="M32" s="653"/>
      <c r="N32" s="653"/>
      <c r="O32" s="653"/>
      <c r="P32" s="653"/>
      <c r="Q32" s="653"/>
      <c r="R32" s="653"/>
      <c r="S32" s="653"/>
      <c r="T32" s="653"/>
      <c r="U32" s="653"/>
      <c r="V32" s="649" t="s">
        <v>581</v>
      </c>
      <c r="W32" s="649"/>
      <c r="X32" s="649"/>
      <c r="Y32" s="649"/>
      <c r="Z32" s="653">
        <f>+'INFO CLIENTE'!B37</f>
        <v>0</v>
      </c>
      <c r="AA32" s="653"/>
      <c r="AB32" s="653"/>
      <c r="AC32" s="653"/>
      <c r="AD32" s="653"/>
      <c r="AE32" s="653"/>
      <c r="AF32" s="653"/>
      <c r="AG32" s="653"/>
      <c r="AH32" s="653"/>
      <c r="AI32" s="653"/>
      <c r="AJ32" s="653"/>
      <c r="AK32" s="653"/>
      <c r="AL32" s="653"/>
      <c r="AM32" s="653"/>
      <c r="AN32" s="653"/>
      <c r="AO32" s="653"/>
      <c r="AP32" s="653"/>
      <c r="AQ32" s="653"/>
      <c r="AR32" s="653"/>
      <c r="AS32" s="653"/>
      <c r="AT32" s="653"/>
    </row>
    <row r="33" spans="1:46" ht="17.149999999999999" customHeight="1">
      <c r="A33" s="648" t="s">
        <v>582</v>
      </c>
      <c r="B33" s="648"/>
      <c r="C33" s="648"/>
      <c r="D33" s="648"/>
      <c r="E33" s="653">
        <f>+'INFO CLIENTE'!B36</f>
        <v>0</v>
      </c>
      <c r="F33" s="653"/>
      <c r="G33" s="653"/>
      <c r="H33" s="653"/>
      <c r="I33" s="653"/>
      <c r="J33" s="653"/>
      <c r="K33" s="653"/>
      <c r="L33" s="653"/>
      <c r="M33" s="653"/>
      <c r="N33" s="653"/>
      <c r="O33" s="653"/>
      <c r="P33" s="653"/>
      <c r="Q33" s="653"/>
      <c r="R33" s="653"/>
      <c r="S33" s="653"/>
      <c r="T33" s="604" t="s">
        <v>583</v>
      </c>
      <c r="U33" s="604"/>
      <c r="V33" s="604"/>
      <c r="W33" s="604"/>
      <c r="X33" s="653">
        <f>+'INFO CLIENTE'!B37</f>
        <v>0</v>
      </c>
      <c r="Y33" s="653"/>
      <c r="Z33" s="653"/>
      <c r="AA33" s="653"/>
      <c r="AB33" s="653"/>
      <c r="AC33" s="653"/>
      <c r="AD33" s="653"/>
      <c r="AE33" s="653"/>
      <c r="AF33" s="653"/>
      <c r="AG33" s="653"/>
      <c r="AH33" s="653"/>
      <c r="AI33" s="653"/>
      <c r="AJ33" s="653"/>
      <c r="AK33" s="653"/>
      <c r="AL33" s="653"/>
      <c r="AM33" s="644" t="s">
        <v>584</v>
      </c>
      <c r="AN33" s="588"/>
      <c r="AO33" s="356"/>
      <c r="AP33" s="588" t="s">
        <v>585</v>
      </c>
      <c r="AQ33" s="588"/>
      <c r="AR33" s="356"/>
      <c r="AS33" s="588" t="s">
        <v>586</v>
      </c>
      <c r="AT33" s="644"/>
    </row>
    <row r="34" spans="1:46" ht="17.149999999999999" customHeight="1">
      <c r="A34" s="644" t="s">
        <v>587</v>
      </c>
      <c r="B34" s="644"/>
      <c r="C34" s="644"/>
      <c r="D34" s="644"/>
      <c r="E34" s="644"/>
      <c r="F34" s="644"/>
      <c r="G34" s="653">
        <f>+'INFO CLIENTE'!B41</f>
        <v>0</v>
      </c>
      <c r="H34" s="653"/>
      <c r="I34" s="653"/>
      <c r="J34" s="653"/>
      <c r="K34" s="653"/>
      <c r="L34" s="653"/>
      <c r="M34" s="653"/>
      <c r="N34" s="653"/>
      <c r="O34" s="653"/>
      <c r="P34" s="653"/>
      <c r="Q34" s="653"/>
      <c r="R34" s="653"/>
      <c r="S34" s="653"/>
      <c r="T34" s="653"/>
      <c r="U34" s="604" t="s">
        <v>588</v>
      </c>
      <c r="V34" s="649"/>
      <c r="W34" s="649"/>
      <c r="X34" s="649"/>
      <c r="Y34" s="649"/>
      <c r="Z34" s="649"/>
      <c r="AA34" s="649"/>
      <c r="AB34" s="649"/>
      <c r="AC34" s="649"/>
      <c r="AD34" s="649" t="s">
        <v>589</v>
      </c>
      <c r="AE34" s="649"/>
      <c r="AF34" s="653">
        <f>+DAY('INFO CLIENTE'!B40)</f>
        <v>0</v>
      </c>
      <c r="AG34" s="653"/>
      <c r="AH34" s="653"/>
      <c r="AI34" s="577" t="s">
        <v>590</v>
      </c>
      <c r="AJ34" s="577"/>
      <c r="AK34" s="653">
        <f>+MONTH('INFO CLIENTE'!B40)</f>
        <v>1</v>
      </c>
      <c r="AL34" s="653"/>
      <c r="AM34" s="653"/>
      <c r="AN34" s="653"/>
      <c r="AO34" s="653"/>
      <c r="AP34" s="589" t="s">
        <v>591</v>
      </c>
      <c r="AQ34" s="589"/>
      <c r="AR34" s="653">
        <f>+YEAR('INFO CLIENTE'!B40)</f>
        <v>1900</v>
      </c>
      <c r="AS34" s="653"/>
      <c r="AT34" s="653"/>
    </row>
    <row r="35" spans="1:46" ht="17.149999999999999" customHeight="1">
      <c r="A35" s="601" t="s">
        <v>615</v>
      </c>
      <c r="B35" s="601"/>
      <c r="C35" s="601"/>
      <c r="D35" s="601"/>
      <c r="E35" s="601"/>
      <c r="F35" s="601"/>
      <c r="G35" s="601"/>
      <c r="H35" s="601"/>
      <c r="I35" s="601"/>
      <c r="J35" s="601"/>
      <c r="K35" s="601"/>
      <c r="L35" s="601"/>
      <c r="M35" s="601"/>
      <c r="N35" s="601"/>
      <c r="O35" s="601"/>
      <c r="P35" s="601"/>
      <c r="Q35" s="601"/>
      <c r="R35" s="601"/>
      <c r="S35" s="601"/>
      <c r="T35" s="601"/>
      <c r="U35" s="601"/>
      <c r="V35" s="601"/>
      <c r="W35" s="601"/>
      <c r="X35" s="601"/>
      <c r="Y35" s="601"/>
      <c r="Z35" s="601"/>
      <c r="AA35" s="601"/>
      <c r="AB35" s="601"/>
      <c r="AC35" s="601"/>
      <c r="AD35" s="601"/>
      <c r="AE35" s="601"/>
      <c r="AF35" s="601"/>
      <c r="AG35" s="601"/>
      <c r="AH35" s="601"/>
      <c r="AI35" s="601"/>
      <c r="AJ35" s="601"/>
      <c r="AK35" s="601"/>
      <c r="AL35" s="601"/>
      <c r="AM35" s="601"/>
      <c r="AN35" s="601"/>
      <c r="AO35" s="601"/>
      <c r="AP35" s="601"/>
      <c r="AQ35" s="601"/>
      <c r="AR35" s="601"/>
      <c r="AS35" s="601"/>
      <c r="AT35" s="601"/>
    </row>
    <row r="36" spans="1:46" ht="17.149999999999999" customHeight="1">
      <c r="A36" s="644" t="s">
        <v>607</v>
      </c>
      <c r="B36" s="644"/>
      <c r="C36" s="644"/>
      <c r="D36" s="653">
        <f>+'INFO CLIENTE'!B43</f>
        <v>0</v>
      </c>
      <c r="E36" s="653"/>
      <c r="F36" s="653"/>
      <c r="G36" s="653"/>
      <c r="H36" s="653"/>
      <c r="I36" s="653"/>
      <c r="J36" s="653"/>
      <c r="K36" s="653"/>
      <c r="L36" s="653"/>
      <c r="M36" s="653"/>
      <c r="N36" s="653"/>
      <c r="O36" s="653"/>
      <c r="P36" s="649" t="s">
        <v>608</v>
      </c>
      <c r="Q36" s="649"/>
      <c r="R36" s="649"/>
      <c r="S36" s="653">
        <f>+'INFO CLIENTE'!B44</f>
        <v>0</v>
      </c>
      <c r="T36" s="653"/>
      <c r="U36" s="653"/>
      <c r="V36" s="653"/>
      <c r="W36" s="653"/>
      <c r="X36" s="653"/>
      <c r="Y36" s="653"/>
      <c r="Z36" s="653"/>
      <c r="AA36" s="653"/>
      <c r="AB36" s="653"/>
      <c r="AC36" s="653"/>
      <c r="AD36" s="653"/>
      <c r="AE36" s="649" t="s">
        <v>609</v>
      </c>
      <c r="AF36" s="649"/>
      <c r="AG36" s="649"/>
      <c r="AH36" s="653">
        <f>+'INFO CLIENTE'!B45</f>
        <v>0</v>
      </c>
      <c r="AI36" s="653"/>
      <c r="AJ36" s="653"/>
      <c r="AK36" s="653"/>
      <c r="AL36" s="653"/>
      <c r="AM36" s="653"/>
      <c r="AN36" s="653"/>
      <c r="AO36" s="653"/>
      <c r="AP36" s="653"/>
      <c r="AQ36" s="653"/>
      <c r="AR36" s="653"/>
      <c r="AS36" s="653"/>
      <c r="AT36" s="653"/>
    </row>
    <row r="37" spans="1:46" ht="17.149999999999999" customHeight="1">
      <c r="A37" s="588" t="s">
        <v>610</v>
      </c>
      <c r="B37" s="588"/>
      <c r="C37" s="588"/>
      <c r="D37" s="588"/>
      <c r="E37" s="588"/>
      <c r="F37" s="654">
        <f>+'INFO CLIENTE'!B46</f>
        <v>0</v>
      </c>
      <c r="G37" s="654"/>
      <c r="H37" s="654"/>
      <c r="I37" s="654"/>
      <c r="J37" s="654"/>
      <c r="K37" s="654"/>
      <c r="L37" s="654"/>
      <c r="M37" s="654"/>
      <c r="N37" s="654"/>
      <c r="O37" s="654"/>
      <c r="P37" s="654"/>
      <c r="Q37" s="654"/>
      <c r="R37" s="654"/>
      <c r="S37" s="654"/>
      <c r="T37" s="654"/>
      <c r="U37" s="654"/>
      <c r="V37" s="654"/>
      <c r="W37" s="654"/>
      <c r="X37" s="654"/>
      <c r="Y37" s="654"/>
      <c r="Z37" s="654"/>
      <c r="AA37" s="654"/>
      <c r="AB37" s="654"/>
      <c r="AC37" s="654"/>
      <c r="AD37" s="654"/>
      <c r="AE37" s="654"/>
      <c r="AF37" s="654"/>
      <c r="AG37" s="654"/>
      <c r="AH37" s="654"/>
      <c r="AI37" s="363"/>
      <c r="AJ37" s="345" t="s">
        <v>763</v>
      </c>
      <c r="AK37" s="661">
        <f>+'INFO CLIENTE'!B42</f>
        <v>0</v>
      </c>
      <c r="AL37" s="661"/>
      <c r="AM37" s="661"/>
      <c r="AN37" s="661"/>
      <c r="AO37" s="661"/>
      <c r="AP37" s="661"/>
      <c r="AQ37" s="661"/>
      <c r="AR37" s="661"/>
      <c r="AS37" s="661"/>
      <c r="AT37" s="661"/>
    </row>
    <row r="38" spans="1:46" s="366" customFormat="1" ht="13">
      <c r="A38" s="364" t="s">
        <v>611</v>
      </c>
      <c r="B38" s="364"/>
      <c r="C38" s="364"/>
      <c r="D38" s="612"/>
      <c r="E38" s="612"/>
      <c r="F38" s="612"/>
      <c r="G38" s="612"/>
      <c r="H38" s="612"/>
      <c r="I38" s="612"/>
      <c r="J38" s="612"/>
      <c r="K38" s="612"/>
      <c r="L38" s="612"/>
      <c r="M38" s="612"/>
      <c r="N38" s="612"/>
      <c r="O38" s="612"/>
      <c r="P38" s="612"/>
      <c r="Q38" s="612"/>
      <c r="R38" s="612"/>
      <c r="S38" s="612"/>
      <c r="T38" s="612"/>
      <c r="U38" s="612"/>
      <c r="V38" s="612"/>
      <c r="W38" s="612"/>
      <c r="X38" s="612"/>
      <c r="Y38" s="612"/>
      <c r="Z38" s="612"/>
      <c r="AA38" s="612"/>
      <c r="AB38" s="612"/>
      <c r="AC38" s="612"/>
      <c r="AD38" s="612"/>
      <c r="AE38" s="612"/>
      <c r="AF38" s="612"/>
      <c r="AG38" s="612"/>
      <c r="AH38" s="612"/>
      <c r="AI38" s="612"/>
      <c r="AJ38" s="612"/>
      <c r="AK38" s="612"/>
      <c r="AL38" s="612"/>
      <c r="AM38" s="612"/>
      <c r="AN38" s="612"/>
      <c r="AO38" s="612"/>
      <c r="AP38" s="612"/>
      <c r="AQ38" s="612"/>
      <c r="AR38" s="612"/>
      <c r="AS38" s="612"/>
      <c r="AT38" s="612"/>
    </row>
    <row r="39" spans="1:46" s="366" customFormat="1" ht="8.25" customHeight="1">
      <c r="A39" s="365"/>
      <c r="B39" s="365"/>
      <c r="C39" s="365"/>
      <c r="D39" s="367"/>
      <c r="E39" s="367"/>
      <c r="F39" s="367"/>
      <c r="G39" s="367"/>
      <c r="H39" s="367"/>
      <c r="I39" s="367"/>
      <c r="J39" s="367"/>
      <c r="K39" s="367"/>
      <c r="L39" s="367"/>
      <c r="M39" s="367"/>
      <c r="N39" s="367"/>
      <c r="O39" s="367"/>
      <c r="P39" s="367"/>
      <c r="Q39" s="367"/>
      <c r="U39" s="367"/>
      <c r="V39" s="367"/>
      <c r="W39" s="367"/>
      <c r="X39" s="367"/>
      <c r="Y39" s="367"/>
      <c r="Z39" s="367"/>
      <c r="AA39" s="367"/>
      <c r="AB39" s="367"/>
      <c r="AC39" s="367"/>
      <c r="AD39" s="367"/>
      <c r="AE39" s="367"/>
      <c r="AF39" s="367"/>
      <c r="AG39" s="367"/>
      <c r="AH39" s="367"/>
      <c r="AI39" s="367"/>
      <c r="AJ39" s="367"/>
      <c r="AK39" s="367"/>
      <c r="AL39" s="367"/>
      <c r="AM39" s="367"/>
      <c r="AN39" s="367"/>
      <c r="AO39" s="367"/>
      <c r="AP39" s="367"/>
      <c r="AQ39" s="367"/>
      <c r="AR39" s="367"/>
      <c r="AS39" s="367"/>
      <c r="AT39" s="367"/>
    </row>
    <row r="40" spans="1:46" ht="19.5" customHeight="1">
      <c r="A40" s="630" t="s">
        <v>764</v>
      </c>
      <c r="B40" s="631"/>
      <c r="C40" s="631"/>
      <c r="D40" s="631"/>
      <c r="E40" s="631"/>
      <c r="F40" s="631"/>
      <c r="G40" s="631"/>
      <c r="H40" s="631"/>
      <c r="I40" s="631"/>
      <c r="J40" s="631"/>
      <c r="K40" s="631"/>
      <c r="L40" s="631"/>
      <c r="M40" s="631"/>
      <c r="N40" s="631"/>
      <c r="O40" s="631"/>
      <c r="P40" s="631"/>
      <c r="Q40" s="631"/>
      <c r="R40" s="631"/>
      <c r="S40" s="631"/>
      <c r="T40" s="631"/>
      <c r="U40" s="631"/>
      <c r="V40" s="631"/>
      <c r="W40" s="631"/>
      <c r="X40" s="631"/>
      <c r="Y40" s="631"/>
      <c r="Z40" s="631"/>
      <c r="AA40" s="631"/>
      <c r="AB40" s="631"/>
      <c r="AC40" s="631"/>
      <c r="AD40" s="631"/>
      <c r="AE40" s="631"/>
      <c r="AF40" s="631"/>
      <c r="AG40" s="631"/>
      <c r="AH40" s="631"/>
      <c r="AI40" s="631"/>
      <c r="AJ40" s="631"/>
      <c r="AK40" s="631"/>
      <c r="AL40" s="631"/>
      <c r="AM40" s="631"/>
      <c r="AN40" s="631"/>
      <c r="AO40" s="631"/>
      <c r="AP40" s="631"/>
      <c r="AQ40" s="631"/>
      <c r="AR40" s="631"/>
      <c r="AS40" s="631"/>
      <c r="AT40" s="632"/>
    </row>
    <row r="41" spans="1:46" ht="17.149999999999999" customHeight="1">
      <c r="A41" s="657" t="s">
        <v>616</v>
      </c>
      <c r="B41" s="657"/>
      <c r="C41" s="657"/>
      <c r="D41" s="657"/>
      <c r="E41" s="657"/>
      <c r="F41" s="657"/>
      <c r="G41" s="657"/>
      <c r="H41" s="657"/>
      <c r="I41" s="657"/>
      <c r="J41" s="657"/>
      <c r="K41" s="657"/>
      <c r="L41" s="657"/>
      <c r="M41" s="657"/>
      <c r="N41" s="657"/>
      <c r="O41" s="657"/>
      <c r="P41" s="657"/>
      <c r="Q41" s="657"/>
      <c r="R41" s="657"/>
      <c r="S41" s="657"/>
      <c r="T41" s="657"/>
      <c r="U41" s="657"/>
      <c r="V41" s="657"/>
      <c r="W41" s="657"/>
      <c r="X41" s="657"/>
      <c r="Y41" s="657"/>
      <c r="Z41" s="657"/>
      <c r="AA41" s="657"/>
      <c r="AB41" s="657"/>
      <c r="AC41" s="657"/>
      <c r="AD41" s="657"/>
      <c r="AE41" s="657"/>
      <c r="AF41" s="657"/>
      <c r="AG41" s="657"/>
      <c r="AH41" s="657"/>
      <c r="AI41" s="657"/>
      <c r="AJ41" s="657"/>
      <c r="AK41" s="657"/>
      <c r="AL41" s="657"/>
      <c r="AM41" s="657"/>
      <c r="AN41" s="657"/>
      <c r="AO41" s="657"/>
      <c r="AP41" s="657"/>
      <c r="AQ41" s="657"/>
      <c r="AR41" s="657"/>
      <c r="AS41" s="657"/>
      <c r="AT41" s="657"/>
    </row>
    <row r="42" spans="1:46" ht="17.149999999999999" customHeight="1">
      <c r="A42" s="660" t="s">
        <v>575</v>
      </c>
      <c r="B42" s="660"/>
      <c r="C42" s="660"/>
      <c r="D42" s="660"/>
      <c r="E42" s="660"/>
      <c r="F42" s="660"/>
      <c r="G42" s="660"/>
      <c r="H42" s="660"/>
      <c r="I42" s="660"/>
      <c r="J42" s="660"/>
      <c r="K42" s="660"/>
      <c r="L42" s="653">
        <f>+'INFO CLIENTE'!B51</f>
        <v>0</v>
      </c>
      <c r="M42" s="653"/>
      <c r="N42" s="653"/>
      <c r="O42" s="653"/>
      <c r="P42" s="653"/>
      <c r="Q42" s="653"/>
      <c r="R42" s="653"/>
      <c r="S42" s="653"/>
      <c r="T42" s="653"/>
      <c r="U42" s="653"/>
      <c r="V42" s="653"/>
      <c r="W42" s="653"/>
      <c r="X42" s="653"/>
      <c r="Y42" s="653"/>
      <c r="Z42" s="653"/>
      <c r="AA42" s="653"/>
      <c r="AB42" s="653"/>
      <c r="AC42" s="653"/>
      <c r="AD42" s="653"/>
      <c r="AE42" s="653"/>
      <c r="AF42" s="653"/>
      <c r="AG42" s="649" t="s">
        <v>576</v>
      </c>
      <c r="AH42" s="649"/>
      <c r="AI42" s="649"/>
      <c r="AJ42" s="649"/>
      <c r="AK42" s="649"/>
      <c r="AL42" s="653">
        <f>+'INFO CLIENTE'!B52</f>
        <v>0</v>
      </c>
      <c r="AM42" s="653"/>
      <c r="AN42" s="653"/>
      <c r="AO42" s="653"/>
      <c r="AP42" s="653"/>
      <c r="AQ42" s="653"/>
      <c r="AR42" s="653"/>
      <c r="AS42" s="653"/>
      <c r="AT42" s="653"/>
    </row>
    <row r="43" spans="1:46" ht="17.149999999999999" customHeight="1">
      <c r="A43" s="578" t="s">
        <v>577</v>
      </c>
      <c r="B43" s="578"/>
      <c r="C43" s="578"/>
      <c r="D43" s="578"/>
      <c r="E43" s="578"/>
      <c r="F43" s="578"/>
      <c r="G43" s="653">
        <f>+'INFO CLIENTE'!B53</f>
        <v>0</v>
      </c>
      <c r="H43" s="653"/>
      <c r="I43" s="653"/>
      <c r="J43" s="653"/>
      <c r="K43" s="653"/>
      <c r="L43" s="653"/>
      <c r="M43" s="653"/>
      <c r="N43" s="653"/>
      <c r="O43" s="653"/>
      <c r="P43" s="653"/>
      <c r="Q43" s="653"/>
      <c r="R43" s="653"/>
      <c r="S43" s="653"/>
      <c r="T43" s="653"/>
      <c r="U43" s="653"/>
      <c r="V43" s="653"/>
      <c r="W43" s="653"/>
      <c r="X43" s="653"/>
      <c r="Y43" s="653"/>
      <c r="Z43" s="653"/>
      <c r="AA43" s="653"/>
      <c r="AB43" s="649" t="s">
        <v>578</v>
      </c>
      <c r="AC43" s="649"/>
      <c r="AD43" s="649"/>
      <c r="AE43" s="649"/>
      <c r="AF43" s="649"/>
      <c r="AG43" s="649"/>
      <c r="AH43" s="649"/>
      <c r="AI43" s="649"/>
      <c r="AJ43" s="649"/>
      <c r="AK43" s="649"/>
      <c r="AL43" s="655">
        <f>+'INFO CLIENTE'!B54</f>
        <v>0</v>
      </c>
      <c r="AM43" s="655"/>
      <c r="AN43" s="655"/>
      <c r="AO43" s="655"/>
      <c r="AP43" s="655"/>
      <c r="AQ43" s="655"/>
      <c r="AR43" s="655"/>
      <c r="AS43" s="655"/>
      <c r="AT43" s="655"/>
    </row>
    <row r="44" spans="1:46" ht="17.149999999999999" customHeight="1">
      <c r="A44" s="657" t="s">
        <v>617</v>
      </c>
      <c r="B44" s="657"/>
      <c r="C44" s="657"/>
      <c r="D44" s="657"/>
      <c r="E44" s="657"/>
      <c r="F44" s="657"/>
      <c r="G44" s="657"/>
      <c r="H44" s="657"/>
      <c r="I44" s="657"/>
      <c r="J44" s="657"/>
      <c r="K44" s="657"/>
      <c r="L44" s="657"/>
      <c r="M44" s="657"/>
      <c r="N44" s="657"/>
      <c r="O44" s="657"/>
      <c r="P44" s="657"/>
      <c r="Q44" s="657"/>
      <c r="R44" s="657"/>
      <c r="S44" s="657"/>
      <c r="T44" s="657"/>
      <c r="U44" s="657"/>
      <c r="V44" s="657"/>
      <c r="W44" s="657"/>
      <c r="X44" s="657"/>
      <c r="Y44" s="657"/>
      <c r="Z44" s="657"/>
      <c r="AA44" s="657"/>
      <c r="AB44" s="657"/>
      <c r="AC44" s="657"/>
      <c r="AD44" s="657"/>
      <c r="AE44" s="657"/>
      <c r="AF44" s="657"/>
      <c r="AG44" s="657"/>
      <c r="AH44" s="657"/>
      <c r="AI44" s="657"/>
      <c r="AJ44" s="657"/>
      <c r="AK44" s="657"/>
      <c r="AL44" s="657"/>
      <c r="AM44" s="657"/>
      <c r="AN44" s="657"/>
      <c r="AO44" s="657"/>
      <c r="AP44" s="657"/>
      <c r="AQ44" s="657"/>
      <c r="AR44" s="657"/>
      <c r="AS44" s="657"/>
      <c r="AT44" s="657"/>
    </row>
    <row r="45" spans="1:46" ht="17.149999999999999" customHeight="1">
      <c r="A45" s="658" t="s">
        <v>580</v>
      </c>
      <c r="B45" s="658"/>
      <c r="C45" s="658"/>
      <c r="D45" s="658"/>
      <c r="E45" s="653">
        <f>+'INFO CLIENTE'!B57</f>
        <v>0</v>
      </c>
      <c r="F45" s="653"/>
      <c r="G45" s="653"/>
      <c r="H45" s="653"/>
      <c r="I45" s="653"/>
      <c r="J45" s="653"/>
      <c r="K45" s="653"/>
      <c r="L45" s="653"/>
      <c r="M45" s="653"/>
      <c r="N45" s="653"/>
      <c r="O45" s="653"/>
      <c r="P45" s="653"/>
      <c r="Q45" s="653"/>
      <c r="R45" s="653"/>
      <c r="S45" s="653"/>
      <c r="T45" s="653"/>
      <c r="U45" s="653"/>
      <c r="V45" s="659" t="s">
        <v>581</v>
      </c>
      <c r="W45" s="659"/>
      <c r="X45" s="659"/>
      <c r="Y45" s="659"/>
      <c r="Z45" s="653">
        <f>+'INFO CLIENTE'!B58</f>
        <v>0</v>
      </c>
      <c r="AA45" s="653"/>
      <c r="AB45" s="653"/>
      <c r="AC45" s="653"/>
      <c r="AD45" s="653"/>
      <c r="AE45" s="653"/>
      <c r="AF45" s="653"/>
      <c r="AG45" s="653"/>
      <c r="AH45" s="653"/>
      <c r="AI45" s="653"/>
      <c r="AJ45" s="653"/>
      <c r="AK45" s="653"/>
      <c r="AL45" s="653"/>
      <c r="AM45" s="653"/>
      <c r="AN45" s="653"/>
      <c r="AO45" s="653"/>
      <c r="AP45" s="653"/>
      <c r="AQ45" s="653"/>
      <c r="AR45" s="653"/>
      <c r="AS45" s="653"/>
      <c r="AT45" s="653"/>
    </row>
    <row r="46" spans="1:46" ht="17.149999999999999" customHeight="1">
      <c r="A46" s="648" t="s">
        <v>582</v>
      </c>
      <c r="B46" s="648"/>
      <c r="C46" s="648"/>
      <c r="D46" s="648"/>
      <c r="E46" s="653">
        <f>+'INFO CLIENTE'!B55</f>
        <v>0</v>
      </c>
      <c r="F46" s="653"/>
      <c r="G46" s="653"/>
      <c r="H46" s="653"/>
      <c r="I46" s="653"/>
      <c r="J46" s="653"/>
      <c r="K46" s="653"/>
      <c r="L46" s="653"/>
      <c r="M46" s="653"/>
      <c r="N46" s="653"/>
      <c r="O46" s="653"/>
      <c r="P46" s="653"/>
      <c r="Q46" s="653"/>
      <c r="R46" s="653"/>
      <c r="S46" s="653"/>
      <c r="T46" s="604" t="s">
        <v>583</v>
      </c>
      <c r="U46" s="604"/>
      <c r="V46" s="604"/>
      <c r="W46" s="604"/>
      <c r="X46" s="653">
        <f>+'INFO CLIENTE'!B56</f>
        <v>0</v>
      </c>
      <c r="Y46" s="653"/>
      <c r="Z46" s="653"/>
      <c r="AA46" s="653"/>
      <c r="AB46" s="653"/>
      <c r="AC46" s="653"/>
      <c r="AD46" s="653"/>
      <c r="AE46" s="653"/>
      <c r="AF46" s="653"/>
      <c r="AG46" s="653"/>
      <c r="AH46" s="653"/>
      <c r="AI46" s="653"/>
      <c r="AJ46" s="653"/>
      <c r="AK46" s="653"/>
      <c r="AL46" s="653"/>
      <c r="AM46" s="644" t="s">
        <v>584</v>
      </c>
      <c r="AN46" s="588"/>
      <c r="AO46" s="356"/>
      <c r="AP46" s="588" t="s">
        <v>585</v>
      </c>
      <c r="AQ46" s="588"/>
      <c r="AR46" s="356"/>
      <c r="AS46" s="588" t="s">
        <v>586</v>
      </c>
      <c r="AT46" s="644"/>
    </row>
    <row r="47" spans="1:46" ht="17.149999999999999" customHeight="1">
      <c r="A47" s="644" t="s">
        <v>618</v>
      </c>
      <c r="B47" s="644"/>
      <c r="C47" s="644"/>
      <c r="D47" s="644"/>
      <c r="E47" s="644"/>
      <c r="F47" s="644"/>
      <c r="G47" s="644"/>
      <c r="H47" s="644"/>
      <c r="I47" s="653">
        <f>+'INFO CLIENTE'!B59</f>
        <v>0</v>
      </c>
      <c r="J47" s="653"/>
      <c r="K47" s="653"/>
      <c r="L47" s="653"/>
      <c r="M47" s="653"/>
      <c r="N47" s="653"/>
      <c r="O47" s="653"/>
      <c r="P47" s="653"/>
      <c r="Q47" s="653"/>
      <c r="R47" s="653"/>
      <c r="S47" s="653"/>
      <c r="T47" s="653"/>
      <c r="U47" s="604" t="s">
        <v>588</v>
      </c>
      <c r="V47" s="649"/>
      <c r="W47" s="649"/>
      <c r="X47" s="649"/>
      <c r="Y47" s="649"/>
      <c r="Z47" s="649"/>
      <c r="AA47" s="649"/>
      <c r="AB47" s="649"/>
      <c r="AC47" s="649"/>
      <c r="AD47" s="649" t="s">
        <v>589</v>
      </c>
      <c r="AE47" s="649"/>
      <c r="AF47" s="653"/>
      <c r="AG47" s="653"/>
      <c r="AH47" s="653"/>
      <c r="AI47" s="577" t="s">
        <v>590</v>
      </c>
      <c r="AJ47" s="577"/>
      <c r="AK47" s="656"/>
      <c r="AL47" s="656"/>
      <c r="AM47" s="656"/>
      <c r="AN47" s="656"/>
      <c r="AO47" s="656"/>
      <c r="AP47" s="589" t="s">
        <v>591</v>
      </c>
      <c r="AQ47" s="589"/>
      <c r="AR47" s="653"/>
      <c r="AS47" s="653"/>
      <c r="AT47" s="653"/>
    </row>
    <row r="48" spans="1:46" ht="17.149999999999999" customHeight="1">
      <c r="A48" s="601" t="s">
        <v>789</v>
      </c>
      <c r="B48" s="601"/>
      <c r="C48" s="601"/>
      <c r="D48" s="601"/>
      <c r="E48" s="601"/>
      <c r="F48" s="601"/>
      <c r="G48" s="601"/>
      <c r="H48" s="601"/>
      <c r="I48" s="601"/>
      <c r="J48" s="601"/>
      <c r="K48" s="601"/>
      <c r="L48" s="601"/>
      <c r="M48" s="601"/>
      <c r="N48" s="601"/>
      <c r="O48" s="601"/>
      <c r="P48" s="601"/>
      <c r="Q48" s="601"/>
      <c r="R48" s="601"/>
      <c r="S48" s="601"/>
      <c r="T48" s="601"/>
      <c r="U48" s="601"/>
      <c r="V48" s="601"/>
      <c r="W48" s="601"/>
      <c r="X48" s="601"/>
      <c r="Y48" s="601"/>
      <c r="Z48" s="601"/>
      <c r="AA48" s="601"/>
      <c r="AB48" s="601"/>
      <c r="AC48" s="601"/>
      <c r="AD48" s="601"/>
      <c r="AE48" s="601"/>
      <c r="AF48" s="601"/>
      <c r="AG48" s="601"/>
      <c r="AH48" s="601"/>
      <c r="AI48" s="601"/>
      <c r="AJ48" s="601"/>
      <c r="AK48" s="601"/>
      <c r="AL48" s="601"/>
      <c r="AM48" s="601"/>
      <c r="AN48" s="601"/>
      <c r="AO48" s="601"/>
      <c r="AP48" s="601"/>
      <c r="AQ48" s="601"/>
      <c r="AR48" s="601"/>
      <c r="AS48" s="601"/>
      <c r="AT48" s="601"/>
    </row>
    <row r="49" spans="1:46" ht="17.149999999999999" customHeight="1">
      <c r="A49" s="644" t="s">
        <v>607</v>
      </c>
      <c r="B49" s="644"/>
      <c r="C49" s="644"/>
      <c r="D49" s="653">
        <f>+'INFO CLIENTE'!B61</f>
        <v>0</v>
      </c>
      <c r="E49" s="653"/>
      <c r="F49" s="653"/>
      <c r="G49" s="653"/>
      <c r="H49" s="653"/>
      <c r="I49" s="653"/>
      <c r="J49" s="653"/>
      <c r="K49" s="653"/>
      <c r="L49" s="653"/>
      <c r="M49" s="653"/>
      <c r="N49" s="653"/>
      <c r="O49" s="653"/>
      <c r="P49" s="649" t="s">
        <v>608</v>
      </c>
      <c r="Q49" s="649"/>
      <c r="R49" s="649"/>
      <c r="S49" s="653">
        <f>+'INFO CLIENTE'!B62</f>
        <v>0</v>
      </c>
      <c r="T49" s="653"/>
      <c r="U49" s="653"/>
      <c r="V49" s="653"/>
      <c r="W49" s="653"/>
      <c r="X49" s="653"/>
      <c r="Y49" s="653"/>
      <c r="Z49" s="653"/>
      <c r="AA49" s="653"/>
      <c r="AB49" s="653"/>
      <c r="AC49" s="653"/>
      <c r="AD49" s="653"/>
      <c r="AE49" s="649" t="s">
        <v>609</v>
      </c>
      <c r="AF49" s="649"/>
      <c r="AG49" s="649"/>
      <c r="AH49" s="653">
        <f>+'INFO CLIENTE'!B63</f>
        <v>0</v>
      </c>
      <c r="AI49" s="653"/>
      <c r="AJ49" s="653"/>
      <c r="AK49" s="653"/>
      <c r="AL49" s="653"/>
      <c r="AM49" s="653"/>
      <c r="AN49" s="653"/>
      <c r="AO49" s="653"/>
      <c r="AP49" s="653"/>
      <c r="AQ49" s="653"/>
      <c r="AR49" s="653"/>
      <c r="AS49" s="653"/>
      <c r="AT49" s="653"/>
    </row>
    <row r="50" spans="1:46" ht="17.149999999999999" customHeight="1">
      <c r="A50" s="588" t="s">
        <v>610</v>
      </c>
      <c r="B50" s="588"/>
      <c r="C50" s="588"/>
      <c r="D50" s="588"/>
      <c r="E50" s="588"/>
      <c r="F50" s="654">
        <f>+'INFO CLIENTE'!B64</f>
        <v>0</v>
      </c>
      <c r="G50" s="654"/>
      <c r="H50" s="654"/>
      <c r="I50" s="654"/>
      <c r="J50" s="654"/>
      <c r="K50" s="654"/>
      <c r="L50" s="654"/>
      <c r="M50" s="654"/>
      <c r="N50" s="654"/>
      <c r="O50" s="654"/>
      <c r="P50" s="654"/>
      <c r="Q50" s="654"/>
      <c r="R50" s="654"/>
      <c r="S50" s="654"/>
      <c r="T50" s="654"/>
      <c r="U50" s="654"/>
      <c r="V50" s="654"/>
      <c r="W50" s="654"/>
      <c r="X50" s="654"/>
      <c r="Y50" s="654"/>
      <c r="Z50" s="654"/>
      <c r="AA50" s="654"/>
      <c r="AB50" s="654"/>
      <c r="AC50" s="654"/>
      <c r="AD50" s="654"/>
      <c r="AE50" s="654"/>
      <c r="AF50" s="654"/>
      <c r="AG50" s="654"/>
      <c r="AH50" s="654"/>
      <c r="AI50" s="363"/>
      <c r="AJ50" s="345" t="s">
        <v>763</v>
      </c>
      <c r="AK50" s="344"/>
      <c r="AL50" s="655">
        <f>+'INFO CLIENTE'!B60</f>
        <v>0</v>
      </c>
      <c r="AM50" s="655"/>
      <c r="AN50" s="655"/>
      <c r="AO50" s="655"/>
      <c r="AP50" s="655"/>
      <c r="AQ50" s="655"/>
      <c r="AR50" s="655"/>
      <c r="AS50" s="655"/>
      <c r="AT50" s="655"/>
    </row>
    <row r="51" spans="1:46" s="366" customFormat="1" ht="13">
      <c r="A51" s="364" t="s">
        <v>611</v>
      </c>
      <c r="B51" s="364"/>
      <c r="C51" s="364"/>
      <c r="D51" s="612">
        <f>+'INFO CLIENTE'!B65</f>
        <v>0</v>
      </c>
      <c r="E51" s="612"/>
      <c r="F51" s="612"/>
      <c r="G51" s="612"/>
      <c r="H51" s="612"/>
      <c r="I51" s="612"/>
      <c r="J51" s="612"/>
      <c r="K51" s="612"/>
      <c r="L51" s="612"/>
      <c r="M51" s="612"/>
      <c r="N51" s="612"/>
      <c r="O51" s="612"/>
      <c r="P51" s="612"/>
      <c r="Q51" s="612"/>
      <c r="R51" s="612"/>
      <c r="S51" s="612"/>
      <c r="T51" s="612"/>
      <c r="U51" s="612"/>
      <c r="V51" s="612"/>
      <c r="W51" s="612"/>
      <c r="X51" s="612"/>
      <c r="Y51" s="612"/>
      <c r="Z51" s="612"/>
      <c r="AA51" s="612"/>
      <c r="AB51" s="612"/>
      <c r="AC51" s="612"/>
      <c r="AD51" s="612"/>
      <c r="AE51" s="612"/>
      <c r="AF51" s="612"/>
      <c r="AG51" s="612"/>
      <c r="AH51" s="612"/>
      <c r="AI51" s="612"/>
      <c r="AJ51" s="612"/>
      <c r="AK51" s="612"/>
      <c r="AL51" s="612"/>
      <c r="AM51" s="612"/>
      <c r="AN51" s="612"/>
      <c r="AO51" s="612"/>
      <c r="AP51" s="612"/>
      <c r="AQ51" s="612"/>
      <c r="AR51" s="612"/>
      <c r="AS51" s="612"/>
      <c r="AT51" s="612"/>
    </row>
    <row r="52" spans="1:46" s="366" customFormat="1" ht="7.5" customHeight="1">
      <c r="A52" s="364"/>
      <c r="B52" s="364"/>
      <c r="C52" s="364"/>
      <c r="D52" s="368"/>
      <c r="E52" s="368"/>
      <c r="F52" s="368"/>
      <c r="G52" s="368"/>
      <c r="H52" s="368"/>
      <c r="I52" s="368"/>
      <c r="J52" s="368"/>
      <c r="K52" s="368"/>
      <c r="L52" s="368"/>
      <c r="M52" s="368"/>
      <c r="N52" s="368"/>
      <c r="O52" s="368"/>
      <c r="P52" s="368"/>
      <c r="Q52" s="368"/>
      <c r="R52" s="364"/>
      <c r="S52" s="364"/>
      <c r="T52" s="364"/>
      <c r="U52" s="368"/>
      <c r="V52" s="368"/>
      <c r="W52" s="368"/>
      <c r="X52" s="368"/>
      <c r="Y52" s="368"/>
      <c r="Z52" s="368"/>
      <c r="AA52" s="368"/>
      <c r="AB52" s="368"/>
      <c r="AC52" s="368"/>
      <c r="AD52" s="368"/>
      <c r="AE52" s="368"/>
      <c r="AF52" s="368"/>
      <c r="AG52" s="368"/>
      <c r="AH52" s="368"/>
      <c r="AI52" s="368"/>
      <c r="AJ52" s="368"/>
      <c r="AK52" s="368"/>
      <c r="AL52" s="368"/>
      <c r="AM52" s="368"/>
      <c r="AN52" s="368"/>
      <c r="AO52" s="368"/>
      <c r="AP52" s="368"/>
      <c r="AQ52" s="368"/>
      <c r="AR52" s="368"/>
      <c r="AS52" s="368"/>
      <c r="AT52" s="368"/>
    </row>
    <row r="53" spans="1:46" ht="17.149999999999999" customHeight="1">
      <c r="A53" s="650" t="s">
        <v>619</v>
      </c>
      <c r="B53" s="651"/>
      <c r="C53" s="651"/>
      <c r="D53" s="651"/>
      <c r="E53" s="651"/>
      <c r="F53" s="651"/>
      <c r="G53" s="651"/>
      <c r="H53" s="651"/>
      <c r="I53" s="651"/>
      <c r="J53" s="651"/>
      <c r="K53" s="651"/>
      <c r="L53" s="651"/>
      <c r="M53" s="651"/>
      <c r="N53" s="651"/>
      <c r="O53" s="651"/>
      <c r="P53" s="651"/>
      <c r="Q53" s="651"/>
      <c r="R53" s="651"/>
      <c r="S53" s="651"/>
      <c r="T53" s="651"/>
      <c r="U53" s="651"/>
      <c r="V53" s="651"/>
      <c r="W53" s="651"/>
      <c r="X53" s="651"/>
      <c r="Y53" s="651"/>
      <c r="Z53" s="651"/>
      <c r="AA53" s="651"/>
      <c r="AB53" s="651"/>
      <c r="AC53" s="651"/>
      <c r="AD53" s="651"/>
      <c r="AE53" s="651"/>
      <c r="AF53" s="651"/>
      <c r="AG53" s="651"/>
      <c r="AH53" s="651"/>
      <c r="AI53" s="651"/>
      <c r="AJ53" s="651"/>
      <c r="AK53" s="651"/>
      <c r="AL53" s="651"/>
      <c r="AM53" s="651"/>
      <c r="AN53" s="651"/>
      <c r="AO53" s="651"/>
      <c r="AP53" s="651"/>
      <c r="AQ53" s="651"/>
      <c r="AR53" s="651"/>
      <c r="AS53" s="651"/>
      <c r="AT53" s="652"/>
    </row>
    <row r="54" spans="1:46" ht="9" customHeight="1">
      <c r="A54" s="369"/>
      <c r="B54" s="369"/>
      <c r="C54" s="369"/>
      <c r="D54" s="369"/>
      <c r="E54" s="369"/>
      <c r="F54" s="369"/>
      <c r="G54" s="369"/>
      <c r="H54" s="369"/>
      <c r="I54" s="369"/>
      <c r="J54" s="369"/>
      <c r="K54" s="369"/>
      <c r="L54" s="369"/>
      <c r="M54" s="369"/>
      <c r="N54" s="369"/>
      <c r="O54" s="369"/>
      <c r="P54" s="369"/>
      <c r="Q54" s="369"/>
      <c r="R54" s="369"/>
      <c r="S54" s="369"/>
      <c r="T54" s="369"/>
      <c r="U54" s="369"/>
      <c r="V54" s="369"/>
      <c r="W54" s="369"/>
      <c r="X54" s="369"/>
      <c r="Y54" s="369"/>
      <c r="Z54" s="369"/>
      <c r="AA54" s="369"/>
      <c r="AB54" s="369"/>
      <c r="AC54" s="369"/>
      <c r="AD54" s="369"/>
      <c r="AE54" s="369"/>
      <c r="AF54" s="369"/>
      <c r="AG54" s="369"/>
      <c r="AH54" s="369"/>
      <c r="AI54" s="369"/>
      <c r="AJ54" s="369"/>
      <c r="AK54" s="369"/>
      <c r="AL54" s="369"/>
      <c r="AM54" s="369"/>
      <c r="AN54" s="369"/>
      <c r="AO54" s="369"/>
      <c r="AP54" s="369"/>
      <c r="AQ54" s="369"/>
      <c r="AR54" s="369"/>
      <c r="AS54" s="369"/>
      <c r="AT54" s="369"/>
    </row>
    <row r="55" spans="1:46" ht="17.149999999999999" customHeight="1">
      <c r="A55" s="345"/>
      <c r="B55" s="644" t="s">
        <v>620</v>
      </c>
      <c r="C55" s="644"/>
      <c r="D55" s="644"/>
      <c r="E55" s="644"/>
      <c r="F55" s="644"/>
      <c r="G55" s="644"/>
      <c r="H55" s="644"/>
      <c r="I55" s="644"/>
      <c r="J55" s="644"/>
      <c r="K55" s="644"/>
      <c r="L55" s="644"/>
      <c r="M55" s="644"/>
      <c r="N55" s="644"/>
      <c r="O55" s="644" t="s">
        <v>621</v>
      </c>
      <c r="P55" s="644"/>
      <c r="Q55" s="644"/>
      <c r="R55" s="644"/>
      <c r="S55" s="644"/>
      <c r="T55" s="644"/>
      <c r="U55" s="644"/>
      <c r="V55" s="644"/>
      <c r="W55" s="644"/>
      <c r="X55" s="644"/>
      <c r="Y55" s="644"/>
      <c r="Z55" s="644"/>
      <c r="AA55" s="644"/>
      <c r="AB55" s="644"/>
      <c r="AC55" s="644"/>
      <c r="AD55" s="644"/>
      <c r="AE55" s="644"/>
      <c r="AF55" s="644"/>
      <c r="AG55" s="644"/>
      <c r="AH55" s="644"/>
      <c r="AI55" s="644"/>
      <c r="AJ55" s="644"/>
      <c r="AK55" s="644"/>
      <c r="AL55" s="644"/>
      <c r="AM55" s="644"/>
      <c r="AN55" s="644"/>
      <c r="AO55" s="644"/>
      <c r="AP55" s="644"/>
      <c r="AQ55" s="644"/>
      <c r="AR55" s="644"/>
      <c r="AS55" s="644"/>
      <c r="AT55" s="644"/>
    </row>
    <row r="56" spans="1:46" ht="17.149999999999999" customHeight="1">
      <c r="A56" s="345"/>
      <c r="B56" s="644" t="s">
        <v>622</v>
      </c>
      <c r="C56" s="644"/>
      <c r="D56" s="644"/>
      <c r="E56" s="644"/>
      <c r="F56" s="644"/>
      <c r="G56" s="644"/>
      <c r="H56" s="644"/>
      <c r="I56" s="644"/>
      <c r="J56" s="644"/>
      <c r="K56" s="644"/>
      <c r="L56" s="644"/>
      <c r="M56" s="644"/>
      <c r="N56" s="644"/>
      <c r="O56" s="644"/>
      <c r="P56" s="644"/>
      <c r="Q56" s="644"/>
      <c r="R56" s="644"/>
      <c r="S56" s="644"/>
      <c r="T56" s="644"/>
      <c r="U56" s="644"/>
      <c r="V56" s="644"/>
      <c r="W56" s="644"/>
      <c r="X56" s="644"/>
      <c r="Y56" s="644"/>
      <c r="Z56" s="644"/>
      <c r="AA56" s="644"/>
      <c r="AB56" s="644"/>
      <c r="AC56" s="644"/>
      <c r="AD56" s="644"/>
      <c r="AE56" s="644"/>
      <c r="AF56" s="644"/>
      <c r="AG56" s="644"/>
      <c r="AH56" s="644"/>
      <c r="AI56" s="644"/>
      <c r="AJ56" s="644"/>
      <c r="AK56" s="644"/>
      <c r="AL56" s="644"/>
      <c r="AM56" s="644"/>
      <c r="AN56" s="644"/>
      <c r="AO56" s="644"/>
      <c r="AP56" s="644"/>
      <c r="AQ56" s="644"/>
      <c r="AR56" s="644"/>
      <c r="AS56" s="644"/>
      <c r="AT56" s="644"/>
    </row>
    <row r="57" spans="1:46" ht="17.149999999999999" customHeight="1">
      <c r="A57" s="345"/>
      <c r="B57" s="644" t="s">
        <v>623</v>
      </c>
      <c r="C57" s="644"/>
      <c r="D57" s="644"/>
      <c r="E57" s="644"/>
      <c r="F57" s="644"/>
      <c r="G57" s="644"/>
      <c r="H57" s="644"/>
      <c r="I57" s="644"/>
      <c r="J57" s="644"/>
      <c r="K57" s="644"/>
      <c r="L57" s="644"/>
      <c r="M57" s="644"/>
      <c r="N57" s="644"/>
      <c r="O57" s="644"/>
      <c r="P57" s="644"/>
      <c r="Q57" s="644"/>
      <c r="R57" s="644"/>
      <c r="S57" s="644"/>
      <c r="T57" s="644"/>
      <c r="U57" s="644"/>
      <c r="V57" s="644"/>
      <c r="W57" s="644"/>
      <c r="X57" s="644"/>
      <c r="Y57" s="644"/>
      <c r="Z57" s="644"/>
      <c r="AA57" s="644"/>
      <c r="AB57" s="644"/>
      <c r="AC57" s="644"/>
      <c r="AD57" s="644"/>
      <c r="AE57" s="644"/>
      <c r="AF57" s="644"/>
      <c r="AG57" s="644"/>
      <c r="AH57" s="644"/>
      <c r="AI57" s="644"/>
      <c r="AJ57" s="644"/>
      <c r="AK57" s="644"/>
      <c r="AL57" s="644"/>
      <c r="AM57" s="644"/>
      <c r="AN57" s="644"/>
      <c r="AO57" s="644"/>
      <c r="AP57" s="644"/>
      <c r="AQ57" s="644"/>
      <c r="AR57" s="644"/>
      <c r="AS57" s="644"/>
      <c r="AT57" s="644"/>
    </row>
    <row r="58" spans="1:46" ht="17.149999999999999" customHeight="1">
      <c r="A58" s="345"/>
      <c r="B58" s="644" t="s">
        <v>624</v>
      </c>
      <c r="C58" s="644"/>
      <c r="D58" s="644"/>
      <c r="E58" s="644"/>
      <c r="F58" s="644"/>
      <c r="G58" s="644"/>
      <c r="H58" s="644"/>
      <c r="I58" s="644"/>
      <c r="J58" s="644"/>
      <c r="K58" s="644"/>
      <c r="L58" s="644"/>
      <c r="M58" s="644"/>
      <c r="N58" s="644"/>
      <c r="O58" s="644"/>
      <c r="P58" s="644"/>
      <c r="Q58" s="644"/>
      <c r="R58" s="644"/>
      <c r="S58" s="644"/>
      <c r="T58" s="644"/>
      <c r="U58" s="644"/>
      <c r="V58" s="644"/>
      <c r="W58" s="644"/>
      <c r="X58" s="644"/>
      <c r="Y58" s="644"/>
      <c r="Z58" s="644"/>
      <c r="AA58" s="644"/>
      <c r="AB58" s="644"/>
      <c r="AC58" s="644"/>
      <c r="AD58" s="644"/>
      <c r="AE58" s="644"/>
      <c r="AF58" s="644"/>
      <c r="AG58" s="644"/>
      <c r="AH58" s="644"/>
      <c r="AI58" s="644"/>
      <c r="AJ58" s="644"/>
      <c r="AK58" s="644"/>
      <c r="AL58" s="644"/>
      <c r="AM58" s="644"/>
      <c r="AN58" s="644"/>
      <c r="AO58" s="644"/>
      <c r="AP58" s="644"/>
      <c r="AQ58" s="644"/>
      <c r="AR58" s="644"/>
      <c r="AS58" s="644"/>
      <c r="AT58" s="644"/>
    </row>
    <row r="59" spans="1:46" ht="17.149999999999999" customHeight="1">
      <c r="A59" s="345"/>
      <c r="B59" s="644" t="s">
        <v>601</v>
      </c>
      <c r="C59" s="644"/>
      <c r="D59" s="583"/>
      <c r="E59" s="583"/>
      <c r="F59" s="583"/>
      <c r="G59" s="583"/>
      <c r="H59" s="583"/>
      <c r="I59" s="583"/>
      <c r="J59" s="583"/>
      <c r="K59" s="583"/>
      <c r="L59" s="583"/>
      <c r="M59" s="583"/>
      <c r="N59" s="583"/>
      <c r="O59" s="583"/>
      <c r="P59" s="583"/>
      <c r="Q59" s="583"/>
      <c r="R59" s="583"/>
      <c r="S59" s="583"/>
      <c r="T59" s="583"/>
      <c r="U59" s="583"/>
      <c r="V59" s="583"/>
      <c r="W59" s="581"/>
      <c r="X59" s="581"/>
      <c r="Y59" s="581"/>
      <c r="Z59" s="581"/>
      <c r="AA59" s="581"/>
      <c r="AB59" s="581"/>
      <c r="AC59" s="581"/>
      <c r="AD59" s="581"/>
      <c r="AE59" s="581"/>
      <c r="AF59" s="581"/>
      <c r="AG59" s="581"/>
      <c r="AH59" s="581"/>
      <c r="AI59" s="581"/>
      <c r="AJ59" s="581"/>
      <c r="AK59" s="581"/>
      <c r="AL59" s="581"/>
      <c r="AM59" s="581"/>
      <c r="AN59" s="581"/>
      <c r="AO59" s="581"/>
      <c r="AP59" s="581"/>
      <c r="AQ59" s="581"/>
      <c r="AR59" s="581"/>
      <c r="AS59" s="581"/>
      <c r="AT59" s="581"/>
    </row>
    <row r="60" spans="1:46" ht="21.75" customHeight="1">
      <c r="A60" s="370" t="s">
        <v>625</v>
      </c>
      <c r="B60" s="371"/>
      <c r="C60" s="371"/>
      <c r="D60" s="368"/>
      <c r="E60" s="368"/>
      <c r="F60" s="368"/>
      <c r="G60" s="368"/>
      <c r="H60" s="366"/>
      <c r="I60" s="372" t="s">
        <v>626</v>
      </c>
      <c r="J60" s="368"/>
      <c r="K60" s="368"/>
      <c r="L60" s="368"/>
      <c r="M60" s="366"/>
      <c r="N60" s="372" t="s">
        <v>627</v>
      </c>
      <c r="O60" s="368"/>
      <c r="P60" s="368"/>
      <c r="Q60" s="368"/>
      <c r="R60" s="366"/>
      <c r="S60" s="372" t="s">
        <v>628</v>
      </c>
      <c r="T60" s="373"/>
      <c r="U60" s="368"/>
      <c r="V60" s="368"/>
      <c r="W60" s="368"/>
      <c r="X60" s="366"/>
      <c r="Y60" s="372" t="s">
        <v>629</v>
      </c>
      <c r="Z60" s="368"/>
      <c r="AA60" s="368"/>
      <c r="AB60" s="368"/>
      <c r="AC60" s="368"/>
      <c r="AD60" s="366"/>
      <c r="AE60" s="372" t="s">
        <v>630</v>
      </c>
      <c r="AF60" s="368"/>
      <c r="AG60" s="368"/>
      <c r="AH60" s="368"/>
      <c r="AI60" s="366"/>
      <c r="AJ60" s="372" t="s">
        <v>631</v>
      </c>
      <c r="AK60" s="368"/>
      <c r="AL60" s="368"/>
      <c r="AM60" s="368"/>
      <c r="AN60" s="368"/>
      <c r="AO60" s="368"/>
      <c r="AP60" s="368"/>
      <c r="AQ60" s="368"/>
      <c r="AR60" s="368"/>
      <c r="AS60" s="368"/>
      <c r="AT60" s="368"/>
    </row>
    <row r="61" spans="1:46" ht="17.149999999999999" customHeight="1">
      <c r="A61" s="577"/>
      <c r="B61" s="577"/>
      <c r="C61" s="577"/>
      <c r="D61" s="577"/>
      <c r="E61" s="577"/>
      <c r="F61" s="577"/>
      <c r="G61" s="577"/>
      <c r="H61" s="577"/>
      <c r="I61" s="577"/>
      <c r="J61" s="577"/>
      <c r="K61" s="577"/>
      <c r="L61" s="577"/>
      <c r="M61" s="577"/>
      <c r="N61" s="577"/>
      <c r="O61" s="577"/>
      <c r="P61" s="577"/>
      <c r="Q61" s="577"/>
      <c r="R61" s="577"/>
      <c r="S61" s="577"/>
      <c r="T61" s="577"/>
      <c r="U61" s="577"/>
      <c r="V61" s="577"/>
      <c r="W61" s="577"/>
      <c r="X61" s="577"/>
      <c r="Y61" s="577"/>
      <c r="Z61" s="577"/>
      <c r="AA61" s="577"/>
      <c r="AB61" s="577"/>
      <c r="AC61" s="577"/>
      <c r="AD61" s="577"/>
      <c r="AE61" s="577"/>
      <c r="AF61" s="577"/>
      <c r="AG61" s="577"/>
      <c r="AH61" s="577"/>
      <c r="AI61" s="577"/>
      <c r="AJ61" s="577"/>
      <c r="AK61" s="577"/>
      <c r="AL61" s="577"/>
      <c r="AM61" s="577"/>
      <c r="AN61" s="577"/>
      <c r="AO61" s="577"/>
      <c r="AP61" s="577"/>
      <c r="AQ61" s="577"/>
      <c r="AR61" s="577"/>
      <c r="AS61" s="577"/>
      <c r="AT61" s="577"/>
    </row>
    <row r="62" spans="1:46" ht="17.149999999999999" customHeight="1">
      <c r="A62" s="630" t="s">
        <v>632</v>
      </c>
      <c r="B62" s="631"/>
      <c r="C62" s="631"/>
      <c r="D62" s="631"/>
      <c r="E62" s="631"/>
      <c r="F62" s="631"/>
      <c r="G62" s="631"/>
      <c r="H62" s="631"/>
      <c r="I62" s="631"/>
      <c r="J62" s="631"/>
      <c r="K62" s="631"/>
      <c r="L62" s="631"/>
      <c r="M62" s="631"/>
      <c r="N62" s="631"/>
      <c r="O62" s="631"/>
      <c r="P62" s="631"/>
      <c r="Q62" s="631"/>
      <c r="R62" s="631"/>
      <c r="S62" s="631"/>
      <c r="T62" s="631"/>
      <c r="U62" s="631"/>
      <c r="V62" s="631"/>
      <c r="W62" s="631"/>
      <c r="X62" s="631"/>
      <c r="Y62" s="631"/>
      <c r="Z62" s="631"/>
      <c r="AA62" s="631"/>
      <c r="AB62" s="631"/>
      <c r="AC62" s="631"/>
      <c r="AD62" s="631"/>
      <c r="AE62" s="631"/>
      <c r="AF62" s="631"/>
      <c r="AG62" s="631"/>
      <c r="AH62" s="631"/>
      <c r="AI62" s="631"/>
      <c r="AJ62" s="631"/>
      <c r="AK62" s="631"/>
      <c r="AL62" s="631"/>
      <c r="AM62" s="631"/>
      <c r="AN62" s="631"/>
      <c r="AO62" s="631"/>
      <c r="AP62" s="631"/>
      <c r="AQ62" s="631"/>
      <c r="AR62" s="631"/>
      <c r="AS62" s="631"/>
      <c r="AT62" s="632"/>
    </row>
    <row r="63" spans="1:46" ht="17.149999999999999" customHeight="1">
      <c r="A63" s="601" t="s">
        <v>633</v>
      </c>
      <c r="B63" s="601"/>
      <c r="C63" s="601"/>
      <c r="D63" s="601"/>
      <c r="E63" s="601"/>
      <c r="F63" s="601"/>
      <c r="G63" s="649" t="s">
        <v>634</v>
      </c>
      <c r="H63" s="649"/>
      <c r="I63" s="649"/>
      <c r="J63" s="587"/>
      <c r="K63" s="587"/>
      <c r="L63" s="587"/>
      <c r="M63" s="587"/>
      <c r="N63" s="587"/>
      <c r="O63" s="587"/>
      <c r="P63" s="587"/>
      <c r="Q63" s="587"/>
      <c r="R63" s="587"/>
      <c r="S63" s="587"/>
      <c r="T63" s="587"/>
      <c r="U63" s="587"/>
      <c r="V63" s="587"/>
      <c r="W63" s="587"/>
      <c r="X63" s="587"/>
      <c r="Y63" s="587"/>
      <c r="Z63" s="587"/>
      <c r="AA63" s="649" t="s">
        <v>635</v>
      </c>
      <c r="AB63" s="649"/>
      <c r="AC63" s="649"/>
      <c r="AD63" s="587"/>
      <c r="AE63" s="587"/>
      <c r="AF63" s="587"/>
      <c r="AG63" s="587"/>
      <c r="AH63" s="587"/>
      <c r="AI63" s="587"/>
      <c r="AJ63" s="587"/>
      <c r="AK63" s="587"/>
      <c r="AL63" s="587"/>
      <c r="AM63" s="587"/>
      <c r="AN63" s="587"/>
      <c r="AO63" s="587"/>
      <c r="AP63" s="587"/>
      <c r="AQ63" s="587"/>
      <c r="AR63" s="587"/>
      <c r="AS63" s="587"/>
      <c r="AT63" s="587"/>
    </row>
    <row r="64" spans="1:46" ht="17.149999999999999" customHeight="1">
      <c r="A64" s="601" t="s">
        <v>765</v>
      </c>
      <c r="B64" s="601"/>
      <c r="C64" s="601"/>
      <c r="D64" s="601"/>
      <c r="E64" s="601"/>
      <c r="F64" s="601"/>
      <c r="G64" s="601"/>
      <c r="H64" s="601"/>
      <c r="I64" s="601"/>
      <c r="J64" s="601"/>
      <c r="K64" s="601"/>
      <c r="L64" s="601"/>
      <c r="M64" s="601"/>
      <c r="N64" s="601"/>
      <c r="O64" s="601"/>
      <c r="P64" s="601"/>
      <c r="Q64" s="601"/>
      <c r="R64" s="601"/>
      <c r="S64" s="601"/>
      <c r="T64" s="601"/>
      <c r="U64" s="601"/>
      <c r="V64" s="601"/>
      <c r="W64" s="601"/>
      <c r="X64" s="601"/>
      <c r="Y64" s="601"/>
      <c r="Z64" s="601"/>
      <c r="AA64" s="601"/>
      <c r="AB64" s="601"/>
      <c r="AC64" s="601"/>
      <c r="AD64" s="601"/>
      <c r="AE64" s="601"/>
      <c r="AF64" s="601"/>
      <c r="AG64" s="601"/>
      <c r="AH64" s="601"/>
      <c r="AI64" s="601"/>
      <c r="AJ64" s="601"/>
      <c r="AK64" s="601"/>
      <c r="AL64" s="601"/>
      <c r="AM64" s="601"/>
      <c r="AN64" s="601"/>
      <c r="AO64" s="601"/>
      <c r="AP64" s="601"/>
      <c r="AQ64" s="601"/>
      <c r="AR64" s="601"/>
      <c r="AS64" s="601"/>
      <c r="AT64" s="601"/>
    </row>
    <row r="65" spans="1:46" ht="17.149999999999999" customHeight="1">
      <c r="A65" s="644" t="s">
        <v>607</v>
      </c>
      <c r="B65" s="644"/>
      <c r="C65" s="644"/>
      <c r="D65" s="644"/>
      <c r="E65" s="583"/>
      <c r="F65" s="583"/>
      <c r="G65" s="583"/>
      <c r="H65" s="583"/>
      <c r="I65" s="583"/>
      <c r="J65" s="583"/>
      <c r="K65" s="583"/>
      <c r="L65" s="583"/>
      <c r="M65" s="583"/>
      <c r="N65" s="583"/>
      <c r="O65" s="583"/>
      <c r="P65" s="649" t="s">
        <v>637</v>
      </c>
      <c r="Q65" s="649"/>
      <c r="R65" s="649"/>
      <c r="S65" s="649"/>
      <c r="T65" s="583"/>
      <c r="U65" s="583"/>
      <c r="V65" s="583"/>
      <c r="W65" s="583"/>
      <c r="X65" s="583"/>
      <c r="Y65" s="583"/>
      <c r="Z65" s="583"/>
      <c r="AA65" s="583"/>
      <c r="AB65" s="583"/>
      <c r="AC65" s="583"/>
      <c r="AD65" s="583"/>
      <c r="AE65" s="649" t="s">
        <v>638</v>
      </c>
      <c r="AF65" s="649"/>
      <c r="AG65" s="649"/>
      <c r="AH65" s="649"/>
      <c r="AI65" s="583"/>
      <c r="AJ65" s="583"/>
      <c r="AK65" s="583"/>
      <c r="AL65" s="583"/>
      <c r="AM65" s="583"/>
      <c r="AN65" s="583"/>
      <c r="AO65" s="583"/>
      <c r="AP65" s="583"/>
      <c r="AQ65" s="583"/>
      <c r="AR65" s="583"/>
      <c r="AS65" s="583"/>
      <c r="AT65" s="583"/>
    </row>
    <row r="66" spans="1:46" ht="17.149999999999999" customHeight="1">
      <c r="A66" s="644" t="s">
        <v>610</v>
      </c>
      <c r="B66" s="644"/>
      <c r="C66" s="644"/>
      <c r="D66" s="644"/>
      <c r="E66" s="644"/>
      <c r="F66" s="644"/>
      <c r="G66" s="643"/>
      <c r="H66" s="643"/>
      <c r="I66" s="643"/>
      <c r="J66" s="643"/>
      <c r="K66" s="643"/>
      <c r="L66" s="643"/>
      <c r="M66" s="643"/>
      <c r="N66" s="643"/>
      <c r="O66" s="643"/>
      <c r="P66" s="643"/>
      <c r="Q66" s="643"/>
      <c r="R66" s="643"/>
      <c r="S66" s="643"/>
      <c r="T66" s="643"/>
      <c r="U66" s="643"/>
      <c r="V66" s="643"/>
      <c r="W66" s="643"/>
      <c r="X66" s="643"/>
      <c r="Y66" s="643"/>
      <c r="Z66" s="643"/>
      <c r="AA66" s="643"/>
      <c r="AB66" s="643"/>
      <c r="AC66" s="643"/>
      <c r="AD66" s="643"/>
      <c r="AE66" s="643"/>
      <c r="AF66" s="643"/>
      <c r="AG66" s="643"/>
      <c r="AH66" s="643"/>
      <c r="AI66" s="643"/>
      <c r="AJ66" s="643"/>
      <c r="AK66" s="643"/>
      <c r="AL66" s="643"/>
      <c r="AM66" s="643"/>
      <c r="AN66" s="643"/>
      <c r="AO66" s="643"/>
      <c r="AP66" s="643"/>
      <c r="AQ66" s="643"/>
      <c r="AR66" s="643"/>
      <c r="AS66" s="643"/>
      <c r="AT66" s="643"/>
    </row>
    <row r="67" spans="1:46" ht="17.149999999999999" customHeight="1">
      <c r="A67" s="648" t="s">
        <v>639</v>
      </c>
      <c r="B67" s="648"/>
      <c r="C67" s="648"/>
      <c r="D67" s="648"/>
      <c r="E67" s="648"/>
      <c r="F67" s="648"/>
      <c r="G67" s="648"/>
      <c r="H67" s="583"/>
      <c r="I67" s="583"/>
      <c r="J67" s="583"/>
      <c r="K67" s="583"/>
      <c r="L67" s="583"/>
      <c r="M67" s="583"/>
      <c r="N67" s="583"/>
      <c r="O67" s="583"/>
      <c r="P67" s="583"/>
      <c r="Q67" s="583"/>
      <c r="R67" s="583"/>
      <c r="S67" s="583"/>
      <c r="T67" s="583"/>
      <c r="U67" s="583"/>
      <c r="V67" s="583"/>
      <c r="W67" s="583"/>
      <c r="X67" s="583"/>
      <c r="Y67" s="583"/>
      <c r="Z67" s="583"/>
      <c r="AA67" s="583"/>
      <c r="AB67" s="583"/>
      <c r="AC67" s="345" t="s">
        <v>576</v>
      </c>
      <c r="AD67" s="363"/>
      <c r="AE67" s="363"/>
      <c r="AF67" s="363"/>
      <c r="AG67" s="363"/>
      <c r="AH67" s="590"/>
      <c r="AI67" s="590"/>
      <c r="AJ67" s="590"/>
      <c r="AK67" s="590"/>
      <c r="AL67" s="590"/>
      <c r="AM67" s="590"/>
      <c r="AN67" s="590"/>
      <c r="AO67" s="590"/>
      <c r="AP67" s="590"/>
      <c r="AQ67" s="590"/>
      <c r="AR67" s="590"/>
      <c r="AS67" s="590"/>
      <c r="AT67" s="590"/>
    </row>
    <row r="68" spans="1:46" ht="17.149999999999999" customHeight="1">
      <c r="A68" s="644" t="s">
        <v>640</v>
      </c>
      <c r="B68" s="644"/>
      <c r="C68" s="644"/>
      <c r="D68" s="644"/>
      <c r="E68" s="644"/>
      <c r="F68" s="644"/>
      <c r="G68" s="644"/>
      <c r="H68" s="644"/>
      <c r="I68" s="644"/>
      <c r="J68" s="644"/>
      <c r="K68" s="644"/>
      <c r="L68" s="644"/>
      <c r="M68" s="644"/>
      <c r="N68" s="644"/>
      <c r="O68" s="644"/>
      <c r="P68" s="590"/>
      <c r="Q68" s="590"/>
      <c r="R68" s="590"/>
      <c r="S68" s="590"/>
      <c r="T68" s="590"/>
      <c r="U68" s="590"/>
      <c r="V68" s="590"/>
      <c r="W68" s="590"/>
      <c r="X68" s="590"/>
      <c r="Y68" s="590"/>
      <c r="Z68" s="590"/>
      <c r="AA68" s="590"/>
      <c r="AB68" s="590"/>
      <c r="AC68" s="577"/>
      <c r="AD68" s="577"/>
      <c r="AE68" s="577"/>
      <c r="AF68" s="577"/>
      <c r="AG68" s="577"/>
      <c r="AH68" s="577"/>
      <c r="AI68" s="577"/>
      <c r="AJ68" s="577"/>
      <c r="AK68" s="577"/>
      <c r="AL68" s="577"/>
      <c r="AM68" s="577"/>
      <c r="AN68" s="577"/>
      <c r="AO68" s="577"/>
      <c r="AP68" s="577"/>
      <c r="AQ68" s="577"/>
      <c r="AR68" s="577"/>
      <c r="AS68" s="577"/>
      <c r="AT68" s="577"/>
    </row>
    <row r="69" spans="1:46" ht="17.149999999999999" customHeight="1">
      <c r="A69" s="644" t="s">
        <v>641</v>
      </c>
      <c r="B69" s="644"/>
      <c r="C69" s="644"/>
      <c r="D69" s="644"/>
      <c r="E69" s="644"/>
      <c r="F69" s="644"/>
      <c r="G69" s="644"/>
      <c r="H69" s="644"/>
      <c r="I69" s="645"/>
      <c r="J69" s="643"/>
      <c r="K69" s="643"/>
      <c r="L69" s="643"/>
      <c r="M69" s="643"/>
      <c r="N69" s="643"/>
      <c r="O69" s="643"/>
      <c r="P69" s="643"/>
      <c r="Q69" s="643"/>
      <c r="R69" s="643"/>
      <c r="S69" s="643"/>
      <c r="T69" s="643"/>
      <c r="U69" s="643"/>
      <c r="V69" s="643"/>
      <c r="W69" s="643"/>
      <c r="X69" s="643"/>
      <c r="Y69" s="643"/>
      <c r="Z69" s="643"/>
      <c r="AA69" s="643"/>
      <c r="AB69" s="643"/>
      <c r="AC69" s="643"/>
      <c r="AD69" s="643"/>
      <c r="AE69" s="643"/>
      <c r="AF69" s="643"/>
      <c r="AG69" s="643"/>
      <c r="AH69" s="643"/>
      <c r="AI69" s="643"/>
      <c r="AJ69" s="643"/>
      <c r="AK69" s="643"/>
      <c r="AL69" s="643"/>
      <c r="AM69" s="643"/>
      <c r="AN69" s="643"/>
      <c r="AO69" s="643"/>
      <c r="AP69" s="643"/>
      <c r="AQ69" s="643"/>
      <c r="AR69" s="643"/>
      <c r="AS69" s="643"/>
      <c r="AT69" s="643"/>
    </row>
    <row r="70" spans="1:46" ht="17.149999999999999" customHeight="1">
      <c r="A70" s="644" t="s">
        <v>642</v>
      </c>
      <c r="B70" s="644"/>
      <c r="C70" s="644"/>
      <c r="D70" s="644"/>
      <c r="E70" s="644"/>
      <c r="F70" s="644"/>
      <c r="G70" s="644"/>
      <c r="H70" s="644"/>
      <c r="I70" s="644"/>
      <c r="J70" s="644"/>
      <c r="K70" s="644"/>
      <c r="L70" s="644"/>
      <c r="M70" s="646"/>
      <c r="N70" s="646"/>
      <c r="O70" s="646"/>
      <c r="P70" s="646"/>
      <c r="Q70" s="646"/>
      <c r="R70" s="646"/>
      <c r="S70" s="646"/>
      <c r="T70" s="646"/>
      <c r="U70" s="646"/>
      <c r="V70" s="646"/>
      <c r="W70" s="646"/>
      <c r="X70" s="646"/>
      <c r="Y70" s="646"/>
      <c r="Z70" s="646"/>
      <c r="AA70" s="646"/>
      <c r="AB70" s="646"/>
      <c r="AC70" s="646"/>
      <c r="AD70" s="646"/>
      <c r="AE70" s="646"/>
      <c r="AF70" s="646"/>
      <c r="AG70" s="646"/>
      <c r="AH70" s="646"/>
      <c r="AI70" s="646"/>
      <c r="AJ70" s="646"/>
      <c r="AK70" s="646"/>
      <c r="AL70" s="646"/>
      <c r="AM70" s="646"/>
      <c r="AN70" s="646"/>
      <c r="AO70" s="646"/>
      <c r="AP70" s="646"/>
      <c r="AQ70" s="646"/>
      <c r="AR70" s="646"/>
      <c r="AS70" s="646"/>
      <c r="AT70" s="646"/>
    </row>
    <row r="71" spans="1:46" ht="17.149999999999999" customHeight="1">
      <c r="A71" s="647" t="s">
        <v>643</v>
      </c>
      <c r="B71" s="647"/>
      <c r="C71" s="647"/>
      <c r="D71" s="647"/>
      <c r="E71" s="647"/>
      <c r="F71" s="647"/>
      <c r="G71" s="647"/>
      <c r="H71" s="647"/>
      <c r="I71" s="647"/>
      <c r="J71" s="647"/>
      <c r="K71" s="647"/>
      <c r="L71" s="647"/>
      <c r="M71" s="647"/>
      <c r="N71" s="647"/>
      <c r="O71" s="647"/>
      <c r="P71" s="647"/>
      <c r="Q71" s="647"/>
      <c r="R71" s="647"/>
      <c r="S71" s="647"/>
      <c r="T71" s="647"/>
      <c r="U71" s="647"/>
      <c r="V71" s="647"/>
      <c r="W71" s="647"/>
      <c r="X71" s="647"/>
      <c r="Y71" s="647"/>
      <c r="Z71" s="647"/>
      <c r="AA71" s="647"/>
      <c r="AB71" s="647"/>
      <c r="AC71" s="647"/>
      <c r="AD71" s="647"/>
      <c r="AE71" s="647"/>
      <c r="AF71" s="647"/>
      <c r="AG71" s="647"/>
      <c r="AH71" s="647"/>
      <c r="AI71" s="647"/>
      <c r="AJ71" s="647"/>
      <c r="AK71" s="647"/>
      <c r="AL71" s="647"/>
      <c r="AM71" s="647"/>
      <c r="AN71" s="647"/>
      <c r="AO71" s="647"/>
      <c r="AP71" s="647"/>
      <c r="AQ71" s="647"/>
      <c r="AR71" s="647"/>
      <c r="AS71" s="647"/>
      <c r="AT71" s="647"/>
    </row>
    <row r="72" spans="1:46" ht="17.149999999999999" customHeight="1">
      <c r="A72" s="647"/>
      <c r="B72" s="647"/>
      <c r="C72" s="647"/>
      <c r="D72" s="647"/>
      <c r="E72" s="647"/>
      <c r="F72" s="647"/>
      <c r="G72" s="647"/>
      <c r="H72" s="647"/>
      <c r="I72" s="647"/>
      <c r="J72" s="647"/>
      <c r="K72" s="647"/>
      <c r="L72" s="647"/>
      <c r="M72" s="647"/>
      <c r="N72" s="647"/>
      <c r="O72" s="647"/>
      <c r="P72" s="647"/>
      <c r="Q72" s="647"/>
      <c r="R72" s="647"/>
      <c r="S72" s="647"/>
      <c r="T72" s="647"/>
      <c r="U72" s="647"/>
      <c r="V72" s="647"/>
      <c r="W72" s="647"/>
      <c r="X72" s="647"/>
      <c r="Y72" s="647"/>
      <c r="Z72" s="647"/>
      <c r="AA72" s="647"/>
      <c r="AB72" s="647"/>
      <c r="AC72" s="647"/>
      <c r="AD72" s="647"/>
      <c r="AE72" s="647"/>
      <c r="AF72" s="647"/>
      <c r="AG72" s="647"/>
      <c r="AH72" s="647"/>
      <c r="AI72" s="647"/>
      <c r="AJ72" s="647"/>
      <c r="AK72" s="647"/>
      <c r="AL72" s="647"/>
      <c r="AM72" s="647"/>
      <c r="AN72" s="647"/>
      <c r="AO72" s="647"/>
      <c r="AP72" s="647"/>
      <c r="AQ72" s="647"/>
      <c r="AR72" s="647"/>
      <c r="AS72" s="647"/>
      <c r="AT72" s="647"/>
    </row>
    <row r="73" spans="1:46" ht="17.149999999999999" customHeight="1">
      <c r="A73" s="647"/>
      <c r="B73" s="647"/>
      <c r="C73" s="647"/>
      <c r="D73" s="647"/>
      <c r="E73" s="647"/>
      <c r="F73" s="647"/>
      <c r="G73" s="647"/>
      <c r="H73" s="647"/>
      <c r="I73" s="647"/>
      <c r="J73" s="647"/>
      <c r="K73" s="647"/>
      <c r="L73" s="647"/>
      <c r="M73" s="647"/>
      <c r="N73" s="647"/>
      <c r="O73" s="647"/>
      <c r="P73" s="647"/>
      <c r="Q73" s="647"/>
      <c r="R73" s="647"/>
      <c r="S73" s="647"/>
      <c r="T73" s="647"/>
      <c r="U73" s="647"/>
      <c r="V73" s="647"/>
      <c r="W73" s="647"/>
      <c r="X73" s="647"/>
      <c r="Y73" s="647"/>
      <c r="Z73" s="647"/>
      <c r="AA73" s="647"/>
      <c r="AB73" s="647"/>
      <c r="AC73" s="647"/>
      <c r="AD73" s="647"/>
      <c r="AE73" s="647"/>
      <c r="AF73" s="647"/>
      <c r="AG73" s="647"/>
      <c r="AH73" s="647"/>
      <c r="AI73" s="647"/>
      <c r="AJ73" s="647"/>
      <c r="AK73" s="647"/>
      <c r="AL73" s="647"/>
      <c r="AM73" s="647"/>
      <c r="AN73" s="647"/>
      <c r="AO73" s="647"/>
      <c r="AP73" s="647"/>
      <c r="AQ73" s="647"/>
      <c r="AR73" s="647"/>
      <c r="AS73" s="647"/>
      <c r="AT73" s="647"/>
    </row>
    <row r="74" spans="1:46" ht="17.149999999999999" customHeight="1">
      <c r="A74" s="647"/>
      <c r="B74" s="647"/>
      <c r="C74" s="647"/>
      <c r="D74" s="647"/>
      <c r="E74" s="647"/>
      <c r="F74" s="647"/>
      <c r="G74" s="647"/>
      <c r="H74" s="647"/>
      <c r="I74" s="647"/>
      <c r="J74" s="647"/>
      <c r="K74" s="647"/>
      <c r="L74" s="647"/>
      <c r="M74" s="647"/>
      <c r="N74" s="647"/>
      <c r="O74" s="647"/>
      <c r="P74" s="647"/>
      <c r="Q74" s="647"/>
      <c r="R74" s="647"/>
      <c r="S74" s="647"/>
      <c r="T74" s="647"/>
      <c r="U74" s="647"/>
      <c r="V74" s="647"/>
      <c r="W74" s="647"/>
      <c r="X74" s="647"/>
      <c r="Y74" s="647"/>
      <c r="Z74" s="647"/>
      <c r="AA74" s="647"/>
      <c r="AB74" s="647"/>
      <c r="AC74" s="647"/>
      <c r="AD74" s="647"/>
      <c r="AE74" s="647"/>
      <c r="AF74" s="647"/>
      <c r="AG74" s="647"/>
      <c r="AH74" s="647"/>
      <c r="AI74" s="647"/>
      <c r="AJ74" s="647"/>
      <c r="AK74" s="647"/>
      <c r="AL74" s="647"/>
      <c r="AM74" s="647"/>
      <c r="AN74" s="647"/>
      <c r="AO74" s="647"/>
      <c r="AP74" s="647"/>
      <c r="AQ74" s="647"/>
      <c r="AR74" s="647"/>
      <c r="AS74" s="647"/>
      <c r="AT74" s="647"/>
    </row>
    <row r="75" spans="1:46" ht="17.149999999999999" customHeight="1">
      <c r="A75" s="601" t="s">
        <v>766</v>
      </c>
      <c r="B75" s="601"/>
      <c r="C75" s="601"/>
      <c r="D75" s="601"/>
      <c r="E75" s="601"/>
      <c r="F75" s="601"/>
      <c r="G75" s="601"/>
      <c r="H75" s="601"/>
      <c r="I75" s="601"/>
      <c r="J75" s="601"/>
      <c r="K75" s="601"/>
      <c r="L75" s="601"/>
      <c r="M75" s="601"/>
      <c r="N75" s="601"/>
      <c r="O75" s="601"/>
      <c r="P75" s="601"/>
      <c r="Q75" s="601"/>
      <c r="R75" s="601"/>
      <c r="S75" s="601"/>
      <c r="T75" s="601"/>
      <c r="U75" s="601"/>
      <c r="V75" s="601"/>
      <c r="W75" s="601"/>
      <c r="X75" s="601"/>
      <c r="Y75" s="601"/>
      <c r="Z75" s="601"/>
      <c r="AA75" s="601"/>
      <c r="AB75" s="601"/>
      <c r="AC75" s="601"/>
      <c r="AD75" s="601"/>
      <c r="AE75" s="601"/>
      <c r="AF75" s="601"/>
      <c r="AG75" s="601"/>
      <c r="AH75" s="601"/>
      <c r="AI75" s="601"/>
      <c r="AJ75" s="601"/>
      <c r="AK75" s="601"/>
      <c r="AL75" s="601"/>
      <c r="AM75" s="601"/>
      <c r="AN75" s="601"/>
      <c r="AO75" s="601"/>
      <c r="AP75" s="601"/>
      <c r="AQ75" s="601"/>
      <c r="AR75" s="601"/>
      <c r="AS75" s="601"/>
      <c r="AT75" s="601"/>
    </row>
    <row r="76" spans="1:46" ht="17.149999999999999" customHeight="1">
      <c r="A76" s="588" t="s">
        <v>645</v>
      </c>
      <c r="B76" s="588"/>
      <c r="C76" s="588"/>
      <c r="D76" s="350"/>
      <c r="E76" s="354" t="s">
        <v>646</v>
      </c>
      <c r="F76" s="363"/>
      <c r="G76" s="363"/>
      <c r="H76" s="350"/>
      <c r="I76" s="363"/>
      <c r="J76" s="589" t="s">
        <v>647</v>
      </c>
      <c r="K76" s="589"/>
      <c r="L76" s="589"/>
      <c r="M76" s="589"/>
      <c r="N76" s="589"/>
      <c r="O76" s="589"/>
      <c r="P76" s="589"/>
      <c r="Q76" s="589"/>
      <c r="R76" s="589"/>
      <c r="S76" s="589"/>
      <c r="T76" s="589"/>
      <c r="U76" s="589"/>
      <c r="V76" s="589"/>
      <c r="W76" s="589"/>
      <c r="X76" s="589"/>
      <c r="Y76" s="589"/>
      <c r="Z76" s="589"/>
      <c r="AA76" s="589"/>
      <c r="AB76" s="589"/>
      <c r="AC76" s="589"/>
      <c r="AD76" s="589"/>
      <c r="AE76" s="589"/>
      <c r="AF76" s="354"/>
      <c r="AG76" s="354"/>
      <c r="AH76" s="604" t="s">
        <v>648</v>
      </c>
      <c r="AI76" s="604"/>
      <c r="AJ76" s="350"/>
      <c r="AK76" s="604" t="s">
        <v>649</v>
      </c>
      <c r="AL76" s="604"/>
      <c r="AM76" s="604"/>
      <c r="AN76" s="604"/>
      <c r="AO76" s="604"/>
      <c r="AP76" s="604"/>
      <c r="AQ76" s="604"/>
      <c r="AR76" s="581"/>
      <c r="AS76" s="581"/>
      <c r="AT76" s="581"/>
    </row>
    <row r="77" spans="1:46" ht="17.149999999999999" customHeight="1">
      <c r="A77" s="604" t="s">
        <v>650</v>
      </c>
      <c r="B77" s="604"/>
      <c r="C77" s="604"/>
      <c r="D77" s="604"/>
      <c r="E77" s="604"/>
      <c r="F77" s="604"/>
      <c r="G77" s="604"/>
      <c r="H77" s="604"/>
      <c r="I77" s="604"/>
      <c r="J77" s="604"/>
      <c r="K77" s="604"/>
      <c r="L77" s="604"/>
      <c r="M77" s="604"/>
      <c r="N77" s="604"/>
      <c r="O77" s="604"/>
      <c r="P77" s="604"/>
      <c r="Q77" s="604"/>
      <c r="R77" s="604"/>
      <c r="S77" s="604"/>
      <c r="T77" s="604"/>
      <c r="U77" s="604"/>
      <c r="V77" s="604"/>
      <c r="W77" s="604"/>
      <c r="X77" s="604"/>
      <c r="Y77" s="604"/>
      <c r="Z77" s="604"/>
      <c r="AA77" s="604"/>
      <c r="AB77" s="604"/>
      <c r="AC77" s="604"/>
      <c r="AD77" s="604"/>
      <c r="AE77" s="604"/>
      <c r="AF77" s="604"/>
      <c r="AG77" s="604"/>
      <c r="AH77" s="604"/>
      <c r="AI77" s="604"/>
      <c r="AJ77" s="604"/>
      <c r="AK77" s="604"/>
      <c r="AL77" s="604"/>
      <c r="AM77" s="604"/>
      <c r="AN77" s="604"/>
      <c r="AO77" s="587"/>
      <c r="AP77" s="587"/>
      <c r="AQ77" s="587"/>
      <c r="AR77" s="588" t="s">
        <v>651</v>
      </c>
      <c r="AS77" s="588"/>
      <c r="AT77" s="588"/>
    </row>
    <row r="78" spans="1:46" ht="17.149999999999999" customHeight="1">
      <c r="A78" s="588" t="s">
        <v>652</v>
      </c>
      <c r="B78" s="588"/>
      <c r="C78" s="588"/>
      <c r="D78" s="588"/>
      <c r="E78" s="588"/>
      <c r="F78" s="588"/>
      <c r="G78" s="588"/>
      <c r="H78" s="643"/>
      <c r="I78" s="643"/>
      <c r="J78" s="643"/>
      <c r="K78" s="643"/>
      <c r="L78" s="643"/>
      <c r="M78" s="643"/>
      <c r="N78" s="643"/>
      <c r="O78" s="643"/>
      <c r="P78" s="643"/>
      <c r="Q78" s="643"/>
      <c r="R78" s="643"/>
      <c r="S78" s="643"/>
      <c r="T78" s="643"/>
      <c r="U78" s="643"/>
      <c r="V78" s="643"/>
      <c r="W78" s="643"/>
      <c r="X78" s="643"/>
      <c r="Y78" s="643"/>
      <c r="Z78" s="643"/>
      <c r="AA78" s="643"/>
      <c r="AB78" s="643"/>
      <c r="AC78" s="643"/>
      <c r="AD78" s="643"/>
      <c r="AE78" s="643"/>
      <c r="AF78" s="643"/>
      <c r="AG78" s="643"/>
      <c r="AH78" s="643"/>
      <c r="AI78" s="643"/>
      <c r="AJ78" s="643"/>
      <c r="AK78" s="643"/>
      <c r="AL78" s="643"/>
      <c r="AM78" s="643"/>
      <c r="AN78" s="643"/>
      <c r="AO78" s="643"/>
      <c r="AP78" s="643"/>
      <c r="AQ78" s="643"/>
      <c r="AR78" s="643"/>
      <c r="AS78" s="643"/>
      <c r="AT78" s="643"/>
    </row>
    <row r="79" spans="1:46" ht="17.149999999999999" customHeight="1">
      <c r="A79" s="643"/>
      <c r="B79" s="643"/>
      <c r="C79" s="643"/>
      <c r="D79" s="643"/>
      <c r="E79" s="643"/>
      <c r="F79" s="643"/>
      <c r="G79" s="643"/>
      <c r="H79" s="643"/>
      <c r="I79" s="643"/>
      <c r="J79" s="643"/>
      <c r="K79" s="643"/>
      <c r="L79" s="643"/>
      <c r="M79" s="643"/>
      <c r="N79" s="643"/>
      <c r="O79" s="643"/>
      <c r="P79" s="643"/>
      <c r="Q79" s="643"/>
      <c r="R79" s="643"/>
      <c r="S79" s="643"/>
      <c r="T79" s="643"/>
      <c r="U79" s="643"/>
      <c r="V79" s="643"/>
      <c r="W79" s="643"/>
      <c r="X79" s="643"/>
      <c r="Y79" s="643"/>
      <c r="Z79" s="643"/>
      <c r="AA79" s="643"/>
      <c r="AB79" s="643"/>
      <c r="AC79" s="643"/>
      <c r="AD79" s="643"/>
      <c r="AE79" s="643"/>
      <c r="AF79" s="643"/>
      <c r="AG79" s="643"/>
      <c r="AH79" s="643"/>
      <c r="AI79" s="643"/>
      <c r="AJ79" s="643"/>
      <c r="AK79" s="643"/>
      <c r="AL79" s="643"/>
      <c r="AM79" s="643"/>
      <c r="AN79" s="643"/>
      <c r="AO79" s="643"/>
      <c r="AP79" s="643"/>
      <c r="AQ79" s="643"/>
      <c r="AR79" s="643"/>
      <c r="AS79" s="643"/>
      <c r="AT79" s="643"/>
    </row>
    <row r="80" spans="1:46" ht="17.149999999999999" customHeight="1">
      <c r="A80" s="639" t="s">
        <v>653</v>
      </c>
      <c r="B80" s="639"/>
      <c r="C80" s="639"/>
      <c r="D80" s="639"/>
      <c r="E80" s="639"/>
      <c r="F80" s="639"/>
      <c r="G80" s="639"/>
      <c r="H80" s="643"/>
      <c r="I80" s="643"/>
      <c r="J80" s="643"/>
      <c r="K80" s="643"/>
      <c r="L80" s="643"/>
      <c r="M80" s="643"/>
      <c r="N80" s="643"/>
      <c r="O80" s="643"/>
      <c r="P80" s="643"/>
      <c r="Q80" s="643"/>
      <c r="R80" s="643"/>
      <c r="S80" s="643"/>
      <c r="T80" s="643"/>
      <c r="U80" s="643"/>
      <c r="V80" s="643"/>
      <c r="W80" s="643"/>
      <c r="X80" s="643"/>
      <c r="Y80" s="643"/>
      <c r="Z80" s="643"/>
      <c r="AA80" s="643"/>
      <c r="AB80" s="643"/>
      <c r="AC80" s="643"/>
      <c r="AD80" s="643"/>
      <c r="AE80" s="643"/>
      <c r="AF80" s="643"/>
      <c r="AG80" s="643"/>
      <c r="AH80" s="643"/>
      <c r="AI80" s="643"/>
      <c r="AJ80" s="643"/>
      <c r="AK80" s="643"/>
      <c r="AL80" s="643"/>
      <c r="AM80" s="643"/>
      <c r="AN80" s="643"/>
      <c r="AO80" s="643"/>
      <c r="AP80" s="643"/>
      <c r="AQ80" s="643"/>
      <c r="AR80" s="643"/>
      <c r="AS80" s="643"/>
      <c r="AT80" s="643"/>
    </row>
    <row r="81" spans="1:46" ht="17.149999999999999" customHeight="1">
      <c r="A81" s="643"/>
      <c r="B81" s="643"/>
      <c r="C81" s="643"/>
      <c r="D81" s="643"/>
      <c r="E81" s="643"/>
      <c r="F81" s="643"/>
      <c r="G81" s="643"/>
      <c r="H81" s="643"/>
      <c r="I81" s="643"/>
      <c r="J81" s="643"/>
      <c r="K81" s="643"/>
      <c r="L81" s="643"/>
      <c r="M81" s="643"/>
      <c r="N81" s="643"/>
      <c r="O81" s="643"/>
      <c r="P81" s="643"/>
      <c r="Q81" s="643"/>
      <c r="R81" s="643"/>
      <c r="S81" s="643"/>
      <c r="T81" s="643"/>
      <c r="U81" s="643"/>
      <c r="V81" s="643"/>
      <c r="W81" s="643"/>
      <c r="X81" s="643"/>
      <c r="Y81" s="643"/>
      <c r="Z81" s="643"/>
      <c r="AA81" s="643"/>
      <c r="AB81" s="643"/>
      <c r="AC81" s="643"/>
      <c r="AD81" s="643"/>
      <c r="AE81" s="643"/>
      <c r="AF81" s="643"/>
      <c r="AG81" s="643"/>
      <c r="AH81" s="643"/>
      <c r="AI81" s="643"/>
      <c r="AJ81" s="643"/>
      <c r="AK81" s="643"/>
      <c r="AL81" s="643"/>
      <c r="AM81" s="643"/>
      <c r="AN81" s="643"/>
      <c r="AO81" s="643"/>
      <c r="AP81" s="643"/>
      <c r="AQ81" s="643"/>
      <c r="AR81" s="643"/>
      <c r="AS81" s="643"/>
      <c r="AT81" s="643"/>
    </row>
    <row r="82" spans="1:46" ht="17.149999999999999" customHeight="1">
      <c r="A82" s="642" t="s">
        <v>654</v>
      </c>
      <c r="B82" s="642"/>
      <c r="C82" s="642"/>
      <c r="D82" s="642"/>
      <c r="E82" s="642"/>
      <c r="F82" s="642"/>
      <c r="G82" s="642"/>
      <c r="H82" s="642"/>
      <c r="I82" s="642"/>
      <c r="J82" s="642"/>
      <c r="K82" s="642"/>
      <c r="L82" s="642"/>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2"/>
      <c r="AL82" s="642"/>
      <c r="AM82" s="642"/>
      <c r="AN82" s="642"/>
      <c r="AO82" s="642"/>
      <c r="AP82" s="642"/>
      <c r="AQ82" s="642"/>
      <c r="AR82" s="642"/>
      <c r="AS82" s="642"/>
      <c r="AT82" s="642"/>
    </row>
    <row r="83" spans="1:46" ht="17.149999999999999" customHeight="1">
      <c r="A83" s="374"/>
      <c r="B83" s="375" t="s">
        <v>655</v>
      </c>
      <c r="C83" s="374"/>
      <c r="D83" s="374"/>
      <c r="E83" s="374"/>
      <c r="F83" s="374"/>
      <c r="G83" s="375" t="s">
        <v>656</v>
      </c>
      <c r="H83" s="374"/>
      <c r="I83" s="374"/>
      <c r="J83" s="374"/>
      <c r="K83" s="374"/>
      <c r="L83" s="375" t="s">
        <v>657</v>
      </c>
      <c r="M83" s="374"/>
      <c r="N83" s="374"/>
      <c r="O83" s="374"/>
      <c r="P83" s="374"/>
      <c r="Q83" s="375" t="s">
        <v>658</v>
      </c>
      <c r="R83" s="374"/>
      <c r="S83" s="374"/>
      <c r="T83" s="374"/>
      <c r="U83" s="375" t="s">
        <v>659</v>
      </c>
      <c r="V83" s="374"/>
      <c r="W83" s="374"/>
      <c r="X83" s="374"/>
      <c r="Y83" s="374"/>
      <c r="Z83" s="604" t="s">
        <v>601</v>
      </c>
      <c r="AA83" s="604"/>
      <c r="AB83" s="583"/>
      <c r="AC83" s="583"/>
      <c r="AD83" s="583"/>
      <c r="AE83" s="583"/>
      <c r="AF83" s="583"/>
      <c r="AG83" s="583"/>
      <c r="AH83" s="583"/>
      <c r="AI83" s="583"/>
      <c r="AJ83" s="583"/>
      <c r="AK83" s="583"/>
      <c r="AL83" s="583"/>
      <c r="AM83" s="583"/>
      <c r="AN83" s="583"/>
      <c r="AO83" s="583"/>
      <c r="AP83" s="583"/>
      <c r="AQ83" s="583"/>
      <c r="AR83" s="583"/>
      <c r="AS83" s="583"/>
      <c r="AT83" s="583"/>
    </row>
    <row r="84" spans="1:46" ht="17.149999999999999" customHeight="1">
      <c r="A84" s="588" t="s">
        <v>660</v>
      </c>
      <c r="B84" s="588"/>
      <c r="C84" s="588"/>
      <c r="D84" s="588"/>
      <c r="E84" s="588"/>
      <c r="F84" s="588"/>
      <c r="G84" s="588"/>
      <c r="H84" s="588"/>
      <c r="I84" s="588"/>
      <c r="J84" s="588"/>
      <c r="K84" s="588"/>
      <c r="L84" s="588"/>
      <c r="M84" s="588"/>
      <c r="N84" s="588"/>
      <c r="O84" s="588"/>
      <c r="P84" s="588"/>
      <c r="Q84" s="643"/>
      <c r="R84" s="643"/>
      <c r="S84" s="643"/>
      <c r="T84" s="643"/>
      <c r="U84" s="643"/>
      <c r="V84" s="643"/>
      <c r="W84" s="643"/>
      <c r="X84" s="643"/>
      <c r="Y84" s="643"/>
      <c r="Z84" s="643"/>
      <c r="AA84" s="643"/>
      <c r="AB84" s="643"/>
      <c r="AC84" s="643"/>
      <c r="AD84" s="643"/>
      <c r="AE84" s="643"/>
      <c r="AF84" s="643"/>
      <c r="AG84" s="643"/>
      <c r="AH84" s="643"/>
      <c r="AI84" s="643"/>
      <c r="AJ84" s="643"/>
      <c r="AK84" s="643"/>
      <c r="AL84" s="643"/>
      <c r="AM84" s="643"/>
      <c r="AN84" s="643"/>
      <c r="AO84" s="643"/>
      <c r="AP84" s="643"/>
      <c r="AQ84" s="643"/>
      <c r="AR84" s="643"/>
      <c r="AS84" s="643"/>
      <c r="AT84" s="643"/>
    </row>
    <row r="85" spans="1:46" ht="17.149999999999999" customHeight="1">
      <c r="A85" s="643"/>
      <c r="B85" s="643"/>
      <c r="C85" s="643"/>
      <c r="D85" s="643"/>
      <c r="E85" s="643"/>
      <c r="F85" s="643"/>
      <c r="G85" s="643"/>
      <c r="H85" s="643"/>
      <c r="I85" s="643"/>
      <c r="J85" s="643"/>
      <c r="K85" s="643"/>
      <c r="L85" s="643"/>
      <c r="M85" s="643"/>
      <c r="N85" s="643"/>
      <c r="O85" s="643"/>
      <c r="P85" s="643"/>
      <c r="Q85" s="643"/>
      <c r="R85" s="643"/>
      <c r="S85" s="643"/>
      <c r="T85" s="643"/>
      <c r="U85" s="643"/>
      <c r="V85" s="643"/>
      <c r="W85" s="643"/>
      <c r="X85" s="643"/>
      <c r="Y85" s="643"/>
      <c r="Z85" s="643"/>
      <c r="AA85" s="643"/>
      <c r="AB85" s="643"/>
      <c r="AC85" s="643"/>
      <c r="AD85" s="643"/>
      <c r="AE85" s="643"/>
      <c r="AF85" s="643"/>
      <c r="AG85" s="643"/>
      <c r="AH85" s="643"/>
      <c r="AI85" s="643"/>
      <c r="AJ85" s="643"/>
      <c r="AK85" s="643"/>
      <c r="AL85" s="643"/>
      <c r="AM85" s="643"/>
      <c r="AN85" s="643"/>
      <c r="AO85" s="643"/>
      <c r="AP85" s="643"/>
      <c r="AQ85" s="643"/>
      <c r="AR85" s="643"/>
      <c r="AS85" s="643"/>
      <c r="AT85" s="643"/>
    </row>
    <row r="86" spans="1:46" ht="17.149999999999999" customHeight="1">
      <c r="A86" s="639" t="s">
        <v>661</v>
      </c>
      <c r="B86" s="639"/>
      <c r="C86" s="639"/>
      <c r="D86" s="639"/>
      <c r="E86" s="639"/>
      <c r="F86" s="639"/>
      <c r="G86" s="639"/>
      <c r="H86" s="639"/>
      <c r="I86" s="639"/>
      <c r="J86" s="639"/>
      <c r="K86" s="639"/>
      <c r="L86" s="639"/>
      <c r="M86" s="639"/>
      <c r="N86" s="639"/>
      <c r="O86" s="374"/>
      <c r="P86" s="375" t="s">
        <v>662</v>
      </c>
      <c r="Q86" s="374"/>
      <c r="R86" s="374"/>
      <c r="S86" s="375" t="s">
        <v>663</v>
      </c>
      <c r="T86" s="374"/>
      <c r="U86" s="641" t="s">
        <v>664</v>
      </c>
      <c r="V86" s="641"/>
      <c r="W86" s="641"/>
      <c r="X86" s="641"/>
      <c r="Y86" s="641"/>
      <c r="Z86" s="641"/>
      <c r="AA86" s="641"/>
      <c r="AB86" s="641"/>
      <c r="AC86" s="641"/>
      <c r="AD86" s="641"/>
      <c r="AE86" s="641"/>
      <c r="AF86" s="641"/>
      <c r="AG86" s="641"/>
      <c r="AH86" s="641"/>
      <c r="AI86" s="590"/>
      <c r="AJ86" s="590"/>
      <c r="AK86" s="590"/>
      <c r="AL86" s="590"/>
      <c r="AM86" s="590"/>
      <c r="AN86" s="590"/>
      <c r="AO86" s="590"/>
      <c r="AP86" s="590"/>
      <c r="AQ86" s="590"/>
      <c r="AR86" s="590"/>
      <c r="AS86" s="590"/>
      <c r="AT86" s="590"/>
    </row>
    <row r="87" spans="1:46" ht="17.149999999999999" customHeight="1">
      <c r="A87" s="601" t="s">
        <v>665</v>
      </c>
      <c r="B87" s="601"/>
      <c r="C87" s="601"/>
      <c r="D87" s="601"/>
      <c r="E87" s="601"/>
      <c r="F87" s="601"/>
      <c r="G87" s="601"/>
      <c r="H87" s="601"/>
      <c r="I87" s="601"/>
      <c r="J87" s="601"/>
      <c r="K87" s="601"/>
      <c r="L87" s="601"/>
      <c r="M87" s="601"/>
      <c r="N87" s="601"/>
      <c r="O87" s="601"/>
      <c r="P87" s="601"/>
      <c r="Q87" s="601"/>
      <c r="R87" s="601"/>
      <c r="S87" s="601"/>
      <c r="T87" s="601"/>
      <c r="U87" s="601"/>
      <c r="V87" s="601"/>
      <c r="W87" s="601"/>
      <c r="X87" s="601"/>
      <c r="Y87" s="601"/>
      <c r="Z87" s="601"/>
      <c r="AA87" s="601"/>
      <c r="AB87" s="601"/>
      <c r="AC87" s="601"/>
      <c r="AD87" s="601"/>
      <c r="AE87" s="601"/>
      <c r="AF87" s="601"/>
      <c r="AG87" s="601"/>
      <c r="AH87" s="601"/>
      <c r="AI87" s="601"/>
      <c r="AJ87" s="601"/>
      <c r="AK87" s="601"/>
      <c r="AL87" s="601"/>
      <c r="AM87" s="601"/>
      <c r="AN87" s="601"/>
      <c r="AO87" s="601"/>
      <c r="AP87" s="601"/>
      <c r="AQ87" s="601"/>
      <c r="AR87" s="601"/>
      <c r="AS87" s="601"/>
      <c r="AT87" s="601"/>
    </row>
    <row r="88" spans="1:46" ht="17.149999999999999" customHeight="1">
      <c r="A88" s="588" t="s">
        <v>666</v>
      </c>
      <c r="B88" s="588"/>
      <c r="C88" s="588"/>
      <c r="D88" s="588"/>
      <c r="E88" s="588"/>
      <c r="F88" s="588"/>
      <c r="G88" s="588"/>
      <c r="H88" s="587"/>
      <c r="I88" s="587"/>
      <c r="J88" s="587"/>
      <c r="K88" s="587"/>
      <c r="L88" s="604" t="s">
        <v>667</v>
      </c>
      <c r="M88" s="604"/>
      <c r="N88" s="604"/>
      <c r="O88" s="604"/>
      <c r="P88" s="604"/>
      <c r="Q88" s="604"/>
      <c r="R88" s="604"/>
      <c r="S88" s="604"/>
      <c r="T88" s="604"/>
      <c r="U88" s="604"/>
      <c r="V88" s="604"/>
      <c r="W88" s="604"/>
      <c r="X88" s="587"/>
      <c r="Y88" s="587"/>
      <c r="Z88" s="587"/>
      <c r="AA88" s="587"/>
      <c r="AB88" s="589"/>
      <c r="AC88" s="589"/>
      <c r="AD88" s="589"/>
      <c r="AE88" s="589"/>
      <c r="AF88" s="589"/>
      <c r="AG88" s="589"/>
      <c r="AH88" s="589"/>
      <c r="AI88" s="589"/>
      <c r="AJ88" s="589"/>
      <c r="AK88" s="589"/>
      <c r="AL88" s="589"/>
      <c r="AM88" s="589"/>
      <c r="AN88" s="589"/>
      <c r="AO88" s="589"/>
      <c r="AP88" s="589"/>
      <c r="AQ88" s="589"/>
      <c r="AR88" s="589"/>
      <c r="AS88" s="589"/>
      <c r="AT88" s="589"/>
    </row>
    <row r="89" spans="1:46" ht="17.149999999999999" customHeight="1">
      <c r="A89" s="601" t="s">
        <v>668</v>
      </c>
      <c r="B89" s="601"/>
      <c r="C89" s="601"/>
      <c r="D89" s="601"/>
      <c r="E89" s="601"/>
      <c r="F89" s="601"/>
      <c r="G89" s="601"/>
      <c r="H89" s="601"/>
      <c r="I89" s="601"/>
      <c r="J89" s="601"/>
      <c r="K89" s="601"/>
      <c r="L89" s="601"/>
      <c r="M89" s="601"/>
      <c r="N89" s="601"/>
      <c r="O89" s="601"/>
      <c r="P89" s="601"/>
      <c r="Q89" s="601"/>
      <c r="R89" s="601"/>
      <c r="S89" s="601"/>
      <c r="T89" s="601"/>
      <c r="U89" s="601"/>
      <c r="V89" s="601"/>
      <c r="W89" s="601"/>
      <c r="X89" s="601"/>
      <c r="Y89" s="601"/>
      <c r="Z89" s="601"/>
      <c r="AA89" s="601"/>
      <c r="AB89" s="601"/>
      <c r="AC89" s="601"/>
      <c r="AD89" s="601"/>
      <c r="AE89" s="601"/>
      <c r="AF89" s="601"/>
      <c r="AG89" s="601"/>
      <c r="AH89" s="601"/>
      <c r="AI89" s="601"/>
      <c r="AJ89" s="601"/>
      <c r="AK89" s="601"/>
      <c r="AL89" s="601"/>
      <c r="AM89" s="601"/>
      <c r="AN89" s="601"/>
      <c r="AO89" s="601"/>
      <c r="AP89" s="601"/>
      <c r="AQ89" s="601"/>
      <c r="AR89" s="601"/>
      <c r="AS89" s="601"/>
      <c r="AT89" s="601"/>
    </row>
    <row r="90" spans="1:46" ht="17.149999999999999" customHeight="1">
      <c r="A90" s="605" t="s">
        <v>669</v>
      </c>
      <c r="B90" s="606"/>
      <c r="C90" s="606"/>
      <c r="D90" s="606"/>
      <c r="E90" s="606"/>
      <c r="F90" s="607"/>
      <c r="G90" s="376"/>
      <c r="H90" s="377" t="s">
        <v>670</v>
      </c>
      <c r="I90" s="376"/>
      <c r="J90" s="376"/>
      <c r="K90" s="376"/>
      <c r="L90" s="376"/>
      <c r="M90" s="376"/>
      <c r="N90" s="376"/>
      <c r="O90" s="377" t="s">
        <v>671</v>
      </c>
      <c r="P90" s="376"/>
      <c r="Q90" s="376"/>
      <c r="R90" s="376"/>
      <c r="S90" s="376"/>
      <c r="T90" s="376"/>
      <c r="U90" s="376"/>
      <c r="V90" s="376"/>
      <c r="W90" s="376"/>
      <c r="X90" s="377" t="s">
        <v>672</v>
      </c>
      <c r="Y90" s="376"/>
      <c r="Z90" s="376"/>
      <c r="AA90" s="376"/>
      <c r="AB90" s="376"/>
      <c r="AC90" s="376"/>
      <c r="AD90" s="376"/>
      <c r="AE90" s="376"/>
      <c r="AF90" s="639" t="s">
        <v>601</v>
      </c>
      <c r="AG90" s="639"/>
      <c r="AH90" s="590"/>
      <c r="AI90" s="590"/>
      <c r="AJ90" s="590"/>
      <c r="AK90" s="590"/>
      <c r="AL90" s="590"/>
      <c r="AM90" s="590"/>
      <c r="AN90" s="590"/>
      <c r="AO90" s="590"/>
      <c r="AP90" s="590"/>
      <c r="AQ90" s="590"/>
      <c r="AR90" s="590"/>
      <c r="AS90" s="590"/>
      <c r="AT90" s="378"/>
    </row>
    <row r="91" spans="1:46" ht="17.149999999999999" customHeight="1">
      <c r="A91" s="608"/>
      <c r="B91" s="609"/>
      <c r="C91" s="609"/>
      <c r="D91" s="609"/>
      <c r="E91" s="609"/>
      <c r="F91" s="610"/>
      <c r="G91" s="374"/>
      <c r="H91" s="374"/>
      <c r="I91" s="374"/>
      <c r="J91" s="374"/>
      <c r="K91" s="374"/>
      <c r="L91" s="374"/>
      <c r="M91" s="374"/>
      <c r="N91" s="374"/>
      <c r="O91" s="374"/>
      <c r="P91" s="374"/>
      <c r="Q91" s="374"/>
      <c r="R91" s="374"/>
      <c r="S91" s="374"/>
      <c r="T91" s="374"/>
      <c r="U91" s="374"/>
      <c r="V91" s="374"/>
      <c r="W91" s="374"/>
      <c r="X91" s="374"/>
      <c r="Y91" s="374"/>
      <c r="Z91" s="374"/>
      <c r="AA91" s="374"/>
      <c r="AB91" s="374"/>
      <c r="AC91" s="374"/>
      <c r="AD91" s="374"/>
      <c r="AE91" s="374"/>
      <c r="AF91" s="374"/>
      <c r="AG91" s="374"/>
      <c r="AH91" s="374"/>
      <c r="AI91" s="374"/>
      <c r="AJ91" s="374"/>
      <c r="AK91" s="374"/>
      <c r="AL91" s="374"/>
      <c r="AM91" s="374"/>
      <c r="AN91" s="374"/>
      <c r="AO91" s="350"/>
      <c r="AP91" s="350"/>
      <c r="AQ91" s="350"/>
      <c r="AR91" s="375"/>
      <c r="AS91" s="375"/>
      <c r="AT91" s="379"/>
    </row>
    <row r="92" spans="1:46" ht="17.149999999999999" customHeight="1">
      <c r="A92" s="611"/>
      <c r="B92" s="612"/>
      <c r="C92" s="612"/>
      <c r="D92" s="612"/>
      <c r="E92" s="612"/>
      <c r="F92" s="613"/>
      <c r="G92" s="380"/>
      <c r="H92" s="381" t="s">
        <v>673</v>
      </c>
      <c r="I92" s="380"/>
      <c r="J92" s="380"/>
      <c r="K92" s="380"/>
      <c r="L92" s="380"/>
      <c r="M92" s="380"/>
      <c r="N92" s="380"/>
      <c r="O92" s="381" t="s">
        <v>674</v>
      </c>
      <c r="P92" s="380"/>
      <c r="Q92" s="380"/>
      <c r="R92" s="380"/>
      <c r="S92" s="380"/>
      <c r="T92" s="380"/>
      <c r="U92" s="380"/>
      <c r="V92" s="380"/>
      <c r="W92" s="380"/>
      <c r="X92" s="381" t="s">
        <v>675</v>
      </c>
      <c r="Y92" s="380"/>
      <c r="Z92" s="380"/>
      <c r="AA92" s="380"/>
      <c r="AB92" s="380"/>
      <c r="AC92" s="380"/>
      <c r="AD92" s="380"/>
      <c r="AE92" s="380"/>
      <c r="AF92" s="381"/>
      <c r="AG92" s="380"/>
      <c r="AH92" s="380"/>
      <c r="AI92" s="380"/>
      <c r="AJ92" s="380"/>
      <c r="AK92" s="380"/>
      <c r="AL92" s="380"/>
      <c r="AM92" s="380"/>
      <c r="AN92" s="380"/>
      <c r="AO92" s="382"/>
      <c r="AP92" s="382"/>
      <c r="AQ92" s="382"/>
      <c r="AR92" s="381"/>
      <c r="AS92" s="381"/>
      <c r="AT92" s="383"/>
    </row>
    <row r="93" spans="1:46" ht="17.149999999999999" customHeight="1">
      <c r="A93" s="636" t="s">
        <v>676</v>
      </c>
      <c r="B93" s="637"/>
      <c r="C93" s="637"/>
      <c r="D93" s="637"/>
      <c r="E93" s="637"/>
      <c r="F93" s="638"/>
      <c r="G93" s="384"/>
      <c r="H93" s="385" t="s">
        <v>677</v>
      </c>
      <c r="I93" s="386"/>
      <c r="J93" s="386"/>
      <c r="K93" s="386"/>
      <c r="L93" s="386"/>
      <c r="M93" s="386"/>
      <c r="N93" s="386"/>
      <c r="O93" s="385" t="s">
        <v>678</v>
      </c>
      <c r="P93" s="386"/>
      <c r="Q93" s="386"/>
      <c r="R93" s="386"/>
      <c r="S93" s="386"/>
      <c r="T93" s="386"/>
      <c r="U93" s="386"/>
      <c r="V93" s="386"/>
      <c r="W93" s="386"/>
      <c r="X93" s="385" t="s">
        <v>679</v>
      </c>
      <c r="Y93" s="386"/>
      <c r="Z93" s="386"/>
      <c r="AA93" s="386"/>
      <c r="AB93" s="386"/>
      <c r="AC93" s="386"/>
      <c r="AD93" s="386"/>
      <c r="AE93" s="386"/>
      <c r="AF93" s="386"/>
      <c r="AG93" s="386"/>
      <c r="AH93" s="386"/>
      <c r="AI93" s="386"/>
      <c r="AJ93" s="386"/>
      <c r="AK93" s="386"/>
      <c r="AL93" s="386"/>
      <c r="AM93" s="386"/>
      <c r="AN93" s="386"/>
      <c r="AO93" s="387"/>
      <c r="AP93" s="387"/>
      <c r="AQ93" s="387"/>
      <c r="AR93" s="385"/>
      <c r="AS93" s="385"/>
      <c r="AT93" s="388"/>
    </row>
    <row r="94" spans="1:46" ht="17.149999999999999" customHeight="1">
      <c r="A94" s="605" t="s">
        <v>680</v>
      </c>
      <c r="B94" s="606"/>
      <c r="C94" s="606"/>
      <c r="D94" s="606"/>
      <c r="E94" s="606"/>
      <c r="F94" s="607"/>
      <c r="G94" s="376"/>
      <c r="H94" s="377" t="s">
        <v>670</v>
      </c>
      <c r="I94" s="376"/>
      <c r="J94" s="376"/>
      <c r="K94" s="376"/>
      <c r="L94" s="376"/>
      <c r="M94" s="376"/>
      <c r="N94" s="376"/>
      <c r="O94" s="377" t="s">
        <v>671</v>
      </c>
      <c r="P94" s="376"/>
      <c r="Q94" s="376"/>
      <c r="R94" s="376"/>
      <c r="S94" s="376"/>
      <c r="T94" s="376"/>
      <c r="U94" s="376"/>
      <c r="V94" s="376"/>
      <c r="W94" s="376"/>
      <c r="X94" s="377" t="s">
        <v>672</v>
      </c>
      <c r="Y94" s="376"/>
      <c r="Z94" s="376"/>
      <c r="AA94" s="376"/>
      <c r="AB94" s="376"/>
      <c r="AC94" s="376"/>
      <c r="AD94" s="376"/>
      <c r="AE94" s="376"/>
      <c r="AF94" s="639" t="s">
        <v>601</v>
      </c>
      <c r="AG94" s="639"/>
      <c r="AH94" s="590"/>
      <c r="AI94" s="590"/>
      <c r="AJ94" s="590"/>
      <c r="AK94" s="590"/>
      <c r="AL94" s="590"/>
      <c r="AM94" s="590"/>
      <c r="AN94" s="590"/>
      <c r="AO94" s="590"/>
      <c r="AP94" s="590"/>
      <c r="AQ94" s="590"/>
      <c r="AR94" s="590"/>
      <c r="AS94" s="590"/>
      <c r="AT94" s="378"/>
    </row>
    <row r="95" spans="1:46" ht="17.149999999999999" customHeight="1">
      <c r="A95" s="608"/>
      <c r="B95" s="609"/>
      <c r="C95" s="609"/>
      <c r="D95" s="609"/>
      <c r="E95" s="609"/>
      <c r="F95" s="610"/>
      <c r="G95" s="374"/>
      <c r="H95" s="374"/>
      <c r="I95" s="374"/>
      <c r="J95" s="374"/>
      <c r="K95" s="374"/>
      <c r="L95" s="374"/>
      <c r="M95" s="374"/>
      <c r="N95" s="374"/>
      <c r="O95" s="374"/>
      <c r="P95" s="374"/>
      <c r="Q95" s="374"/>
      <c r="R95" s="374"/>
      <c r="S95" s="374"/>
      <c r="T95" s="374"/>
      <c r="U95" s="374"/>
      <c r="V95" s="374"/>
      <c r="W95" s="374"/>
      <c r="X95" s="374"/>
      <c r="Y95" s="374"/>
      <c r="Z95" s="374"/>
      <c r="AA95" s="374"/>
      <c r="AB95" s="374"/>
      <c r="AC95" s="374"/>
      <c r="AD95" s="374"/>
      <c r="AE95" s="374"/>
      <c r="AF95" s="374"/>
      <c r="AG95" s="374"/>
      <c r="AH95" s="374"/>
      <c r="AI95" s="374"/>
      <c r="AJ95" s="374"/>
      <c r="AK95" s="374"/>
      <c r="AL95" s="374"/>
      <c r="AM95" s="374"/>
      <c r="AN95" s="374"/>
      <c r="AO95" s="350"/>
      <c r="AP95" s="350"/>
      <c r="AQ95" s="350"/>
      <c r="AR95" s="375"/>
      <c r="AS95" s="375"/>
      <c r="AT95" s="379"/>
    </row>
    <row r="96" spans="1:46" ht="17.149999999999999" customHeight="1">
      <c r="A96" s="611"/>
      <c r="B96" s="612"/>
      <c r="C96" s="612"/>
      <c r="D96" s="612"/>
      <c r="E96" s="612"/>
      <c r="F96" s="613"/>
      <c r="G96" s="380"/>
      <c r="H96" s="381" t="s">
        <v>673</v>
      </c>
      <c r="I96" s="380"/>
      <c r="J96" s="380"/>
      <c r="K96" s="380"/>
      <c r="L96" s="380"/>
      <c r="M96" s="380"/>
      <c r="N96" s="380"/>
      <c r="O96" s="381" t="s">
        <v>674</v>
      </c>
      <c r="P96" s="380"/>
      <c r="Q96" s="380"/>
      <c r="R96" s="380"/>
      <c r="S96" s="380"/>
      <c r="T96" s="380"/>
      <c r="U96" s="380"/>
      <c r="V96" s="380"/>
      <c r="W96" s="380"/>
      <c r="X96" s="381" t="s">
        <v>675</v>
      </c>
      <c r="Y96" s="380"/>
      <c r="Z96" s="380"/>
      <c r="AA96" s="380"/>
      <c r="AB96" s="380"/>
      <c r="AC96" s="380"/>
      <c r="AD96" s="380"/>
      <c r="AE96" s="380"/>
      <c r="AF96" s="381"/>
      <c r="AG96" s="380"/>
      <c r="AH96" s="380"/>
      <c r="AI96" s="380"/>
      <c r="AJ96" s="380"/>
      <c r="AK96" s="380"/>
      <c r="AL96" s="380"/>
      <c r="AM96" s="380"/>
      <c r="AN96" s="380"/>
      <c r="AO96" s="382"/>
      <c r="AP96" s="382"/>
      <c r="AQ96" s="382"/>
      <c r="AR96" s="381"/>
      <c r="AS96" s="381"/>
      <c r="AT96" s="383"/>
    </row>
    <row r="97" spans="1:46" ht="17.149999999999999" customHeight="1">
      <c r="A97" s="636" t="s">
        <v>681</v>
      </c>
      <c r="B97" s="637"/>
      <c r="C97" s="637"/>
      <c r="D97" s="637"/>
      <c r="E97" s="637"/>
      <c r="F97" s="638"/>
      <c r="G97" s="380"/>
      <c r="H97" s="377" t="s">
        <v>670</v>
      </c>
      <c r="I97" s="376"/>
      <c r="J97" s="376"/>
      <c r="K97" s="376"/>
      <c r="L97" s="376"/>
      <c r="M97" s="376"/>
      <c r="N97" s="376"/>
      <c r="O97" s="377" t="s">
        <v>682</v>
      </c>
      <c r="P97" s="376"/>
      <c r="Q97" s="376"/>
      <c r="R97" s="376"/>
      <c r="S97" s="376"/>
      <c r="T97" s="376"/>
      <c r="U97" s="376"/>
      <c r="V97" s="376"/>
      <c r="W97" s="376"/>
      <c r="X97" s="377" t="s">
        <v>683</v>
      </c>
      <c r="Y97" s="376"/>
      <c r="Z97" s="376"/>
      <c r="AA97" s="376"/>
      <c r="AB97" s="376"/>
      <c r="AC97" s="376"/>
      <c r="AD97" s="376"/>
      <c r="AE97" s="376"/>
      <c r="AF97" s="377" t="s">
        <v>684</v>
      </c>
      <c r="AG97" s="376"/>
      <c r="AH97" s="376"/>
      <c r="AI97" s="376"/>
      <c r="AJ97" s="376"/>
      <c r="AK97" s="376"/>
      <c r="AL97" s="376"/>
      <c r="AM97" s="376"/>
      <c r="AN97" s="376"/>
      <c r="AO97" s="356"/>
      <c r="AP97" s="356"/>
      <c r="AQ97" s="356"/>
      <c r="AR97" s="377"/>
      <c r="AS97" s="377"/>
      <c r="AT97" s="378"/>
    </row>
    <row r="98" spans="1:46" ht="17.149999999999999" customHeight="1">
      <c r="A98" s="605" t="s">
        <v>685</v>
      </c>
      <c r="B98" s="606"/>
      <c r="C98" s="606"/>
      <c r="D98" s="606"/>
      <c r="E98" s="606"/>
      <c r="F98" s="606"/>
      <c r="G98" s="389"/>
      <c r="H98" s="357"/>
      <c r="I98" s="376"/>
      <c r="J98" s="376"/>
      <c r="K98" s="376"/>
      <c r="L98" s="376"/>
      <c r="M98" s="376"/>
      <c r="N98" s="376"/>
      <c r="O98" s="377" t="s">
        <v>682</v>
      </c>
      <c r="P98" s="376"/>
      <c r="Q98" s="376"/>
      <c r="R98" s="376"/>
      <c r="S98" s="376"/>
      <c r="T98" s="376"/>
      <c r="U98" s="376"/>
      <c r="V98" s="376"/>
      <c r="W98" s="376"/>
      <c r="X98" s="377" t="s">
        <v>683</v>
      </c>
      <c r="Y98" s="376"/>
      <c r="Z98" s="376"/>
      <c r="AA98" s="376"/>
      <c r="AB98" s="376"/>
      <c r="AC98" s="376"/>
      <c r="AD98" s="376"/>
      <c r="AE98" s="357"/>
      <c r="AF98" s="357"/>
      <c r="AG98" s="376"/>
      <c r="AH98" s="376"/>
      <c r="AI98" s="376"/>
      <c r="AJ98" s="376"/>
      <c r="AK98" s="376"/>
      <c r="AL98" s="376"/>
      <c r="AM98" s="376"/>
      <c r="AN98" s="376"/>
      <c r="AO98" s="356"/>
      <c r="AP98" s="356"/>
      <c r="AQ98" s="356"/>
      <c r="AR98" s="377"/>
      <c r="AS98" s="377"/>
      <c r="AT98" s="378"/>
    </row>
    <row r="99" spans="1:46" ht="17.149999999999999" customHeight="1">
      <c r="A99" s="608"/>
      <c r="B99" s="609"/>
      <c r="C99" s="609"/>
      <c r="D99" s="609"/>
      <c r="E99" s="609"/>
      <c r="F99" s="609"/>
      <c r="G99" s="390"/>
      <c r="H99" s="375" t="s">
        <v>670</v>
      </c>
      <c r="I99" s="374"/>
      <c r="J99" s="374"/>
      <c r="K99" s="374"/>
      <c r="L99" s="374"/>
      <c r="M99" s="374"/>
      <c r="N99" s="374"/>
      <c r="O99" s="374"/>
      <c r="P99" s="374"/>
      <c r="Q99" s="374"/>
      <c r="R99" s="374"/>
      <c r="S99" s="374"/>
      <c r="T99" s="374"/>
      <c r="U99" s="374"/>
      <c r="V99" s="374"/>
      <c r="W99" s="374"/>
      <c r="X99" s="374"/>
      <c r="Y99" s="374"/>
      <c r="Z99" s="374"/>
      <c r="AA99" s="374"/>
      <c r="AB99" s="374"/>
      <c r="AC99" s="374"/>
      <c r="AD99" s="374"/>
      <c r="AE99" s="374"/>
      <c r="AF99" s="375" t="s">
        <v>684</v>
      </c>
      <c r="AG99" s="374"/>
      <c r="AH99" s="374"/>
      <c r="AI99" s="374"/>
      <c r="AJ99" s="374"/>
      <c r="AK99" s="374"/>
      <c r="AL99" s="374"/>
      <c r="AM99" s="374"/>
      <c r="AN99" s="374"/>
      <c r="AO99" s="350"/>
      <c r="AP99" s="350"/>
      <c r="AQ99" s="350"/>
      <c r="AR99" s="375"/>
      <c r="AS99" s="375"/>
      <c r="AT99" s="379"/>
    </row>
    <row r="100" spans="1:46" ht="17.149999999999999" customHeight="1">
      <c r="A100" s="611"/>
      <c r="B100" s="612"/>
      <c r="C100" s="612"/>
      <c r="D100" s="612"/>
      <c r="E100" s="612"/>
      <c r="F100" s="612"/>
      <c r="G100" s="391"/>
      <c r="H100" s="380"/>
      <c r="I100" s="380"/>
      <c r="J100" s="380"/>
      <c r="K100" s="380"/>
      <c r="L100" s="380"/>
      <c r="M100" s="380"/>
      <c r="N100" s="380"/>
      <c r="O100" s="381" t="s">
        <v>686</v>
      </c>
      <c r="P100" s="380"/>
      <c r="Q100" s="380"/>
      <c r="R100" s="380"/>
      <c r="S100" s="380"/>
      <c r="T100" s="380"/>
      <c r="U100" s="380"/>
      <c r="V100" s="380"/>
      <c r="W100" s="380"/>
      <c r="X100" s="381" t="s">
        <v>687</v>
      </c>
      <c r="Y100" s="380"/>
      <c r="Z100" s="380"/>
      <c r="AA100" s="380"/>
      <c r="AB100" s="380"/>
      <c r="AC100" s="380"/>
      <c r="AD100" s="380"/>
      <c r="AE100" s="380"/>
      <c r="AF100" s="380"/>
      <c r="AG100" s="380"/>
      <c r="AH100" s="380"/>
      <c r="AI100" s="380"/>
      <c r="AJ100" s="380"/>
      <c r="AK100" s="380"/>
      <c r="AL100" s="380"/>
      <c r="AM100" s="380"/>
      <c r="AN100" s="380"/>
      <c r="AO100" s="382"/>
      <c r="AP100" s="382"/>
      <c r="AQ100" s="382"/>
      <c r="AR100" s="381"/>
      <c r="AS100" s="381"/>
      <c r="AT100" s="383"/>
    </row>
    <row r="101" spans="1:46" ht="17.149999999999999" customHeight="1">
      <c r="A101" s="605" t="s">
        <v>688</v>
      </c>
      <c r="B101" s="606"/>
      <c r="C101" s="606"/>
      <c r="D101" s="606"/>
      <c r="E101" s="606"/>
      <c r="F101" s="606"/>
      <c r="G101" s="639" t="s">
        <v>689</v>
      </c>
      <c r="H101" s="639"/>
      <c r="I101" s="639"/>
      <c r="J101" s="639"/>
      <c r="K101" s="639"/>
      <c r="L101" s="639"/>
      <c r="M101" s="639"/>
      <c r="N101" s="639" t="s">
        <v>690</v>
      </c>
      <c r="O101" s="639"/>
      <c r="P101" s="639"/>
      <c r="Q101" s="639"/>
      <c r="R101" s="639"/>
      <c r="S101" s="639"/>
      <c r="T101" s="639"/>
      <c r="U101" s="639"/>
      <c r="V101" s="639"/>
      <c r="W101" s="639" t="s">
        <v>691</v>
      </c>
      <c r="X101" s="639"/>
      <c r="Y101" s="639"/>
      <c r="Z101" s="639"/>
      <c r="AA101" s="639"/>
      <c r="AB101" s="639"/>
      <c r="AC101" s="639"/>
      <c r="AD101" s="639"/>
      <c r="AE101" s="639"/>
      <c r="AF101" s="639"/>
      <c r="AG101" s="639"/>
      <c r="AH101" s="639"/>
      <c r="AI101" s="639"/>
      <c r="AJ101" s="639"/>
      <c r="AK101" s="639"/>
      <c r="AL101" s="639"/>
      <c r="AM101" s="639"/>
      <c r="AN101" s="639"/>
      <c r="AO101" s="639"/>
      <c r="AP101" s="639"/>
      <c r="AQ101" s="639"/>
      <c r="AR101" s="639"/>
      <c r="AS101" s="639"/>
      <c r="AT101" s="640"/>
    </row>
    <row r="102" spans="1:46" ht="17.149999999999999" customHeight="1">
      <c r="A102" s="611"/>
      <c r="B102" s="612"/>
      <c r="C102" s="612"/>
      <c r="D102" s="612"/>
      <c r="E102" s="612"/>
      <c r="F102" s="612"/>
      <c r="G102" s="380"/>
      <c r="H102" s="381" t="s">
        <v>662</v>
      </c>
      <c r="I102" s="380"/>
      <c r="J102" s="380"/>
      <c r="K102" s="381" t="s">
        <v>663</v>
      </c>
      <c r="L102" s="380"/>
      <c r="M102" s="380"/>
      <c r="N102" s="380"/>
      <c r="O102" s="381" t="s">
        <v>662</v>
      </c>
      <c r="P102" s="380"/>
      <c r="Q102" s="380"/>
      <c r="R102" s="381" t="s">
        <v>663</v>
      </c>
      <c r="S102" s="380"/>
      <c r="T102" s="380"/>
      <c r="U102" s="380"/>
      <c r="V102" s="380"/>
      <c r="W102" s="380"/>
      <c r="X102" s="381" t="s">
        <v>692</v>
      </c>
      <c r="Y102" s="380"/>
      <c r="Z102" s="380"/>
      <c r="AA102" s="381" t="s">
        <v>693</v>
      </c>
      <c r="AB102" s="380"/>
      <c r="AC102" s="380"/>
      <c r="AD102" s="381" t="s">
        <v>694</v>
      </c>
      <c r="AE102" s="380"/>
      <c r="AF102" s="380"/>
      <c r="AG102" s="380"/>
      <c r="AH102" s="380"/>
      <c r="AI102" s="380"/>
      <c r="AJ102" s="380"/>
      <c r="AK102" s="380"/>
      <c r="AL102" s="380"/>
      <c r="AM102" s="380"/>
      <c r="AN102" s="380"/>
      <c r="AO102" s="382"/>
      <c r="AP102" s="382"/>
      <c r="AQ102" s="382"/>
      <c r="AR102" s="381"/>
      <c r="AS102" s="381"/>
      <c r="AT102" s="383"/>
    </row>
    <row r="103" spans="1:46" ht="17.149999999999999" customHeight="1">
      <c r="A103" s="601"/>
      <c r="B103" s="601"/>
      <c r="C103" s="601"/>
      <c r="D103" s="601"/>
      <c r="E103" s="601"/>
      <c r="F103" s="601"/>
      <c r="G103" s="601"/>
      <c r="H103" s="601"/>
      <c r="I103" s="601"/>
      <c r="J103" s="601"/>
      <c r="K103" s="601"/>
      <c r="L103" s="601"/>
      <c r="M103" s="601"/>
      <c r="N103" s="601"/>
      <c r="O103" s="601"/>
      <c r="P103" s="601"/>
      <c r="Q103" s="601"/>
      <c r="R103" s="601"/>
      <c r="S103" s="601"/>
      <c r="T103" s="601"/>
      <c r="U103" s="601"/>
      <c r="V103" s="601"/>
      <c r="W103" s="601"/>
      <c r="X103" s="601"/>
      <c r="Y103" s="601"/>
      <c r="Z103" s="601"/>
      <c r="AA103" s="601"/>
      <c r="AB103" s="601"/>
      <c r="AC103" s="601"/>
      <c r="AD103" s="601"/>
      <c r="AE103" s="601"/>
      <c r="AF103" s="601"/>
      <c r="AG103" s="601"/>
      <c r="AH103" s="601"/>
      <c r="AI103" s="601"/>
      <c r="AJ103" s="601"/>
      <c r="AK103" s="601"/>
      <c r="AL103" s="601"/>
      <c r="AM103" s="601"/>
      <c r="AN103" s="601"/>
      <c r="AO103" s="601"/>
      <c r="AP103" s="601"/>
      <c r="AQ103" s="601"/>
      <c r="AR103" s="601"/>
      <c r="AS103" s="601"/>
      <c r="AT103" s="601"/>
    </row>
    <row r="104" spans="1:46" ht="17.149999999999999" customHeight="1">
      <c r="A104" s="601" t="s">
        <v>695</v>
      </c>
      <c r="B104" s="601"/>
      <c r="C104" s="601"/>
      <c r="D104" s="601"/>
      <c r="E104" s="601"/>
      <c r="F104" s="601"/>
      <c r="G104" s="601"/>
      <c r="H104" s="601"/>
      <c r="I104" s="601"/>
      <c r="J104" s="601"/>
      <c r="K104" s="601"/>
      <c r="L104" s="601"/>
      <c r="M104" s="601"/>
      <c r="N104" s="601"/>
      <c r="O104" s="601"/>
      <c r="P104" s="601"/>
      <c r="Q104" s="601"/>
      <c r="R104" s="601"/>
      <c r="S104" s="601"/>
      <c r="T104" s="601"/>
      <c r="U104" s="601"/>
      <c r="V104" s="601"/>
      <c r="W104" s="601"/>
      <c r="X104" s="601"/>
      <c r="Y104" s="601"/>
      <c r="Z104" s="601"/>
      <c r="AA104" s="601"/>
      <c r="AB104" s="601"/>
      <c r="AC104" s="601"/>
      <c r="AD104" s="601"/>
      <c r="AE104" s="601"/>
      <c r="AF104" s="601"/>
      <c r="AG104" s="601"/>
      <c r="AH104" s="601"/>
      <c r="AI104" s="601"/>
      <c r="AJ104" s="601"/>
      <c r="AK104" s="601"/>
      <c r="AL104" s="601"/>
      <c r="AM104" s="601"/>
      <c r="AN104" s="601"/>
      <c r="AO104" s="601"/>
      <c r="AP104" s="601"/>
      <c r="AQ104" s="601"/>
      <c r="AR104" s="601"/>
      <c r="AS104" s="601"/>
      <c r="AT104" s="601"/>
    </row>
    <row r="105" spans="1:46" ht="17.149999999999999" customHeight="1">
      <c r="A105" s="392" t="s">
        <v>696</v>
      </c>
      <c r="B105" s="393"/>
      <c r="C105" s="393"/>
      <c r="D105" s="393"/>
      <c r="E105" s="393"/>
      <c r="F105" s="393"/>
      <c r="G105" s="393"/>
      <c r="H105" s="393"/>
      <c r="I105" s="393"/>
      <c r="J105" s="393"/>
      <c r="K105" s="393"/>
      <c r="L105" s="393"/>
      <c r="M105" s="393"/>
      <c r="N105" s="393"/>
      <c r="O105" s="392" t="s">
        <v>662</v>
      </c>
      <c r="P105" s="393"/>
      <c r="Q105" s="393"/>
      <c r="R105" s="392" t="s">
        <v>663</v>
      </c>
      <c r="S105" s="393"/>
      <c r="T105" s="600" t="s">
        <v>697</v>
      </c>
      <c r="U105" s="600"/>
      <c r="V105" s="600"/>
      <c r="W105" s="600"/>
      <c r="X105" s="600"/>
      <c r="Y105" s="600"/>
      <c r="Z105" s="600"/>
      <c r="AA105" s="600"/>
      <c r="AB105" s="600"/>
      <c r="AC105" s="393"/>
      <c r="AD105" s="392" t="s">
        <v>662</v>
      </c>
      <c r="AE105" s="393"/>
      <c r="AF105" s="393"/>
      <c r="AG105" s="392" t="s">
        <v>663</v>
      </c>
      <c r="AH105" s="393"/>
      <c r="AI105" s="393"/>
      <c r="AJ105" s="393"/>
      <c r="AK105" s="393"/>
      <c r="AL105" s="393"/>
      <c r="AM105" s="393"/>
      <c r="AN105" s="393"/>
      <c r="AO105" s="394"/>
      <c r="AP105" s="394"/>
      <c r="AQ105" s="394"/>
      <c r="AR105" s="392"/>
      <c r="AS105" s="392"/>
      <c r="AT105" s="392"/>
    </row>
    <row r="106" spans="1:46" ht="17.149999999999999" customHeight="1">
      <c r="A106" s="629" t="s">
        <v>698</v>
      </c>
      <c r="B106" s="629"/>
      <c r="C106" s="629"/>
      <c r="D106" s="629"/>
      <c r="E106" s="629"/>
      <c r="F106" s="629"/>
      <c r="G106" s="629"/>
      <c r="H106" s="629"/>
      <c r="I106" s="629"/>
      <c r="J106" s="629"/>
      <c r="K106" s="629"/>
      <c r="L106" s="629"/>
      <c r="M106" s="629"/>
      <c r="N106" s="629"/>
      <c r="O106" s="629"/>
      <c r="P106" s="629"/>
      <c r="Q106" s="393"/>
      <c r="R106" s="392" t="s">
        <v>662</v>
      </c>
      <c r="S106" s="393"/>
      <c r="T106" s="393"/>
      <c r="U106" s="392" t="s">
        <v>663</v>
      </c>
      <c r="V106" s="393"/>
      <c r="W106" s="600" t="s">
        <v>699</v>
      </c>
      <c r="X106" s="600"/>
      <c r="Y106" s="600"/>
      <c r="Z106" s="635"/>
      <c r="AA106" s="635"/>
      <c r="AB106" s="635"/>
      <c r="AC106" s="635"/>
      <c r="AD106" s="635"/>
      <c r="AE106" s="635"/>
      <c r="AF106" s="635"/>
      <c r="AG106" s="629" t="s">
        <v>700</v>
      </c>
      <c r="AH106" s="629"/>
      <c r="AI106" s="629"/>
      <c r="AJ106" s="629"/>
      <c r="AK106" s="629"/>
      <c r="AL106" s="629"/>
      <c r="AM106" s="629"/>
      <c r="AN106" s="629"/>
      <c r="AO106" s="629"/>
      <c r="AP106" s="629"/>
      <c r="AQ106" s="629"/>
      <c r="AR106" s="629"/>
      <c r="AS106" s="629"/>
      <c r="AT106" s="629"/>
    </row>
    <row r="107" spans="1:46" ht="17.149999999999999" customHeight="1">
      <c r="A107" s="629" t="s">
        <v>701</v>
      </c>
      <c r="B107" s="629"/>
      <c r="C107" s="629"/>
      <c r="D107" s="629"/>
      <c r="E107" s="629"/>
      <c r="F107" s="629"/>
      <c r="G107" s="629"/>
      <c r="H107" s="629"/>
      <c r="I107" s="629"/>
      <c r="J107" s="629"/>
      <c r="K107" s="629"/>
      <c r="L107" s="629"/>
      <c r="M107" s="393"/>
      <c r="N107" s="392" t="s">
        <v>662</v>
      </c>
      <c r="O107" s="393"/>
      <c r="P107" s="393"/>
      <c r="Q107" s="392" t="s">
        <v>663</v>
      </c>
      <c r="R107" s="393"/>
      <c r="S107" s="600" t="s">
        <v>699</v>
      </c>
      <c r="T107" s="600"/>
      <c r="U107" s="600"/>
      <c r="V107" s="635"/>
      <c r="W107" s="635"/>
      <c r="X107" s="635"/>
      <c r="Y107" s="635"/>
      <c r="Z107" s="635"/>
      <c r="AA107" s="635"/>
      <c r="AB107" s="635"/>
      <c r="AC107" s="629" t="s">
        <v>700</v>
      </c>
      <c r="AD107" s="629"/>
      <c r="AE107" s="629"/>
      <c r="AF107" s="629"/>
      <c r="AG107" s="629"/>
      <c r="AH107" s="629"/>
      <c r="AI107" s="629"/>
      <c r="AJ107" s="629"/>
      <c r="AK107" s="629"/>
      <c r="AL107" s="629"/>
      <c r="AM107" s="629"/>
      <c r="AN107" s="629"/>
      <c r="AO107" s="629"/>
      <c r="AP107" s="629"/>
      <c r="AQ107" s="629"/>
      <c r="AR107" s="629"/>
      <c r="AS107" s="629"/>
      <c r="AT107" s="629"/>
    </row>
    <row r="108" spans="1:46" ht="17.149999999999999" customHeight="1">
      <c r="A108" s="589"/>
      <c r="B108" s="589"/>
      <c r="C108" s="589"/>
      <c r="D108" s="589"/>
      <c r="E108" s="589"/>
      <c r="F108" s="589"/>
      <c r="G108" s="589"/>
      <c r="H108" s="589"/>
      <c r="I108" s="589"/>
      <c r="J108" s="589"/>
      <c r="K108" s="589"/>
      <c r="L108" s="589"/>
      <c r="M108" s="589"/>
      <c r="N108" s="589"/>
      <c r="O108" s="589"/>
      <c r="P108" s="589"/>
      <c r="Q108" s="589"/>
      <c r="R108" s="589"/>
      <c r="S108" s="589"/>
      <c r="T108" s="589"/>
      <c r="U108" s="589"/>
      <c r="V108" s="589"/>
      <c r="W108" s="589"/>
      <c r="X108" s="589"/>
      <c r="Y108" s="589"/>
      <c r="Z108" s="589"/>
      <c r="AA108" s="589"/>
      <c r="AB108" s="589"/>
      <c r="AC108" s="589"/>
      <c r="AD108" s="589"/>
      <c r="AE108" s="589"/>
      <c r="AF108" s="589"/>
      <c r="AG108" s="589"/>
      <c r="AH108" s="589"/>
      <c r="AI108" s="589"/>
      <c r="AJ108" s="589"/>
      <c r="AK108" s="589"/>
      <c r="AL108" s="589"/>
      <c r="AM108" s="589"/>
      <c r="AN108" s="589"/>
      <c r="AO108" s="589"/>
      <c r="AP108" s="589"/>
      <c r="AQ108" s="589"/>
      <c r="AR108" s="589"/>
      <c r="AS108" s="589"/>
      <c r="AT108" s="589"/>
    </row>
    <row r="109" spans="1:46" ht="17.149999999999999" customHeight="1">
      <c r="A109" s="601" t="s">
        <v>702</v>
      </c>
      <c r="B109" s="601"/>
      <c r="C109" s="601"/>
      <c r="D109" s="601"/>
      <c r="E109" s="601"/>
      <c r="F109" s="601"/>
      <c r="G109" s="601"/>
      <c r="H109" s="601"/>
      <c r="I109" s="601"/>
      <c r="J109" s="601"/>
      <c r="K109" s="601"/>
      <c r="L109" s="601"/>
      <c r="M109" s="601"/>
      <c r="N109" s="601"/>
      <c r="O109" s="601"/>
      <c r="P109" s="601"/>
      <c r="Q109" s="601"/>
      <c r="R109" s="601"/>
      <c r="S109" s="601"/>
      <c r="T109" s="601"/>
      <c r="U109" s="601"/>
      <c r="V109" s="601"/>
      <c r="W109" s="601"/>
      <c r="X109" s="601"/>
      <c r="Y109" s="601"/>
      <c r="Z109" s="601"/>
      <c r="AA109" s="601"/>
      <c r="AB109" s="601"/>
      <c r="AC109" s="601"/>
      <c r="AD109" s="601"/>
      <c r="AE109" s="601"/>
      <c r="AF109" s="601"/>
      <c r="AG109" s="601"/>
      <c r="AH109" s="601"/>
      <c r="AI109" s="601"/>
      <c r="AJ109" s="601"/>
      <c r="AK109" s="601"/>
      <c r="AL109" s="601"/>
      <c r="AM109" s="601"/>
      <c r="AN109" s="601"/>
      <c r="AO109" s="601"/>
      <c r="AP109" s="601"/>
      <c r="AQ109" s="601"/>
      <c r="AR109" s="601"/>
      <c r="AS109" s="601"/>
      <c r="AT109" s="601"/>
    </row>
    <row r="110" spans="1:46" s="395" customFormat="1" ht="17.149999999999999" customHeight="1">
      <c r="A110" s="392" t="s">
        <v>771</v>
      </c>
      <c r="B110" s="393"/>
      <c r="C110" s="393"/>
      <c r="D110" s="393"/>
      <c r="E110" s="393"/>
      <c r="F110" s="392" t="s">
        <v>662</v>
      </c>
      <c r="G110" s="393"/>
      <c r="H110" s="393"/>
      <c r="I110" s="392" t="s">
        <v>663</v>
      </c>
      <c r="J110" s="393"/>
      <c r="K110" s="600" t="s">
        <v>703</v>
      </c>
      <c r="L110" s="600"/>
      <c r="M110" s="600"/>
      <c r="N110" s="635"/>
      <c r="O110" s="635"/>
      <c r="P110" s="635"/>
      <c r="Q110" s="629" t="s">
        <v>704</v>
      </c>
      <c r="R110" s="629"/>
      <c r="S110" s="629"/>
      <c r="T110" s="629"/>
      <c r="U110" s="629"/>
      <c r="V110" s="629"/>
      <c r="W110" s="629"/>
      <c r="X110" s="629"/>
      <c r="Y110" s="629"/>
      <c r="Z110" s="629"/>
      <c r="AA110" s="629"/>
      <c r="AB110" s="629"/>
      <c r="AC110" s="393"/>
      <c r="AD110" s="392" t="s">
        <v>662</v>
      </c>
      <c r="AE110" s="393"/>
      <c r="AF110" s="393"/>
      <c r="AG110" s="392" t="s">
        <v>663</v>
      </c>
      <c r="AH110" s="393"/>
      <c r="AI110" s="600" t="s">
        <v>705</v>
      </c>
      <c r="AJ110" s="600"/>
      <c r="AK110" s="600"/>
      <c r="AL110" s="600"/>
      <c r="AM110" s="600"/>
      <c r="AN110" s="600"/>
      <c r="AO110" s="600"/>
      <c r="AP110" s="393"/>
      <c r="AQ110" s="392" t="s">
        <v>662</v>
      </c>
      <c r="AR110" s="393"/>
      <c r="AS110" s="392" t="s">
        <v>663</v>
      </c>
    </row>
    <row r="111" spans="1:46" s="395" customFormat="1" ht="17.149999999999999" customHeight="1">
      <c r="A111" s="392" t="s">
        <v>706</v>
      </c>
      <c r="B111" s="393"/>
      <c r="C111" s="393"/>
      <c r="D111" s="392" t="s">
        <v>707</v>
      </c>
      <c r="E111" s="393"/>
      <c r="F111" s="393"/>
      <c r="G111" s="393"/>
      <c r="H111" s="392" t="s">
        <v>708</v>
      </c>
      <c r="I111" s="393"/>
      <c r="J111" s="393"/>
      <c r="K111" s="392" t="s">
        <v>709</v>
      </c>
      <c r="L111" s="393"/>
      <c r="M111" s="393"/>
      <c r="N111" s="393"/>
      <c r="O111" s="393"/>
      <c r="P111" s="393"/>
      <c r="Q111" s="629" t="s">
        <v>601</v>
      </c>
      <c r="R111" s="629"/>
      <c r="S111" s="635"/>
      <c r="T111" s="635"/>
      <c r="U111" s="635"/>
      <c r="V111" s="635"/>
      <c r="W111" s="635"/>
      <c r="X111" s="635"/>
      <c r="Y111" s="635"/>
      <c r="Z111" s="635"/>
      <c r="AA111" s="635"/>
      <c r="AB111" s="635"/>
      <c r="AC111" s="635"/>
      <c r="AD111" s="635"/>
      <c r="AE111" s="635"/>
      <c r="AF111" s="635"/>
      <c r="AG111" s="635"/>
      <c r="AH111" s="393"/>
      <c r="AI111" s="393"/>
      <c r="AJ111" s="393"/>
      <c r="AK111" s="393"/>
      <c r="AL111" s="393"/>
      <c r="AM111" s="393"/>
      <c r="AN111" s="393"/>
      <c r="AO111" s="394"/>
      <c r="AP111" s="394"/>
      <c r="AQ111" s="394"/>
      <c r="AR111" s="392"/>
      <c r="AS111" s="392"/>
      <c r="AT111" s="392"/>
    </row>
    <row r="112" spans="1:46" s="395" customFormat="1" ht="17.149999999999999" customHeight="1">
      <c r="A112" s="629" t="s">
        <v>767</v>
      </c>
      <c r="B112" s="629"/>
      <c r="C112" s="629"/>
      <c r="D112" s="629"/>
      <c r="E112" s="629"/>
      <c r="F112" s="629"/>
      <c r="G112" s="629"/>
      <c r="H112" s="629"/>
      <c r="I112" s="629"/>
      <c r="J112" s="629"/>
      <c r="K112" s="629"/>
      <c r="L112" s="629"/>
      <c r="M112" s="393"/>
      <c r="N112" s="392" t="s">
        <v>662</v>
      </c>
      <c r="O112" s="393"/>
      <c r="P112" s="393"/>
      <c r="Q112" s="392" t="s">
        <v>663</v>
      </c>
      <c r="R112" s="393"/>
      <c r="S112" s="634" t="s">
        <v>710</v>
      </c>
      <c r="T112" s="634"/>
      <c r="U112" s="634"/>
      <c r="V112" s="634"/>
      <c r="W112" s="634"/>
      <c r="X112" s="393"/>
      <c r="Y112" s="392" t="s">
        <v>711</v>
      </c>
      <c r="Z112" s="393"/>
      <c r="AA112" s="393"/>
      <c r="AB112" s="393"/>
      <c r="AC112" s="392" t="s">
        <v>712</v>
      </c>
      <c r="AD112" s="393"/>
      <c r="AE112" s="600" t="s">
        <v>713</v>
      </c>
      <c r="AF112" s="600"/>
      <c r="AG112" s="600"/>
      <c r="AH112" s="600"/>
      <c r="AI112" s="600"/>
      <c r="AJ112" s="600"/>
      <c r="AK112" s="393"/>
      <c r="AL112" s="392" t="s">
        <v>662</v>
      </c>
      <c r="AM112" s="393"/>
      <c r="AN112" s="393"/>
      <c r="AO112" s="392" t="s">
        <v>663</v>
      </c>
      <c r="AP112" s="394"/>
      <c r="AQ112" s="394"/>
      <c r="AR112" s="392"/>
      <c r="AS112" s="392"/>
      <c r="AT112" s="392"/>
    </row>
    <row r="113" spans="1:46" ht="17.149999999999999" customHeight="1">
      <c r="A113" s="588" t="s">
        <v>714</v>
      </c>
      <c r="B113" s="588"/>
      <c r="C113" s="588"/>
      <c r="D113" s="588"/>
      <c r="E113" s="588"/>
      <c r="F113" s="588"/>
      <c r="G113" s="588"/>
      <c r="H113" s="588"/>
      <c r="I113" s="588"/>
      <c r="J113" s="588"/>
      <c r="K113" s="588"/>
      <c r="L113" s="588"/>
      <c r="M113" s="588"/>
      <c r="N113" s="588"/>
      <c r="O113" s="588"/>
      <c r="P113" s="588"/>
      <c r="Q113" s="588"/>
      <c r="R113" s="588"/>
      <c r="S113" s="588"/>
      <c r="T113" s="588"/>
      <c r="U113" s="588"/>
      <c r="V113" s="588"/>
      <c r="W113" s="588"/>
      <c r="X113" s="588"/>
      <c r="Y113" s="588"/>
      <c r="Z113" s="588"/>
      <c r="AA113" s="588"/>
      <c r="AB113" s="588"/>
      <c r="AC113" s="588"/>
      <c r="AD113" s="588"/>
      <c r="AE113" s="588"/>
      <c r="AF113" s="588"/>
      <c r="AG113" s="588"/>
      <c r="AH113" s="588"/>
      <c r="AI113" s="588"/>
      <c r="AJ113" s="588"/>
      <c r="AK113" s="588"/>
      <c r="AL113" s="588"/>
      <c r="AM113" s="588"/>
      <c r="AN113" s="588"/>
      <c r="AO113" s="588"/>
      <c r="AP113" s="588"/>
      <c r="AQ113" s="588"/>
      <c r="AR113" s="588"/>
      <c r="AS113" s="588"/>
      <c r="AT113" s="588"/>
    </row>
    <row r="114" spans="1:46" ht="17.149999999999999" customHeight="1">
      <c r="A114" s="629" t="s">
        <v>768</v>
      </c>
      <c r="B114" s="629"/>
      <c r="C114" s="629"/>
      <c r="D114" s="629"/>
      <c r="E114" s="629"/>
      <c r="F114" s="629"/>
      <c r="G114" s="629"/>
      <c r="H114" s="374"/>
      <c r="I114" s="375" t="s">
        <v>715</v>
      </c>
      <c r="J114" s="374"/>
      <c r="K114" s="374"/>
      <c r="L114" s="374"/>
      <c r="M114" s="374"/>
      <c r="N114" s="374"/>
      <c r="O114" s="374"/>
      <c r="P114" s="374"/>
      <c r="Q114" s="374"/>
      <c r="R114" s="374"/>
      <c r="S114" s="375" t="s">
        <v>716</v>
      </c>
      <c r="T114" s="374"/>
      <c r="U114" s="374"/>
      <c r="V114" s="374"/>
      <c r="W114" s="374"/>
      <c r="X114" s="374"/>
      <c r="Y114" s="374"/>
      <c r="Z114" s="374"/>
      <c r="AA114" s="374"/>
      <c r="AB114" s="375" t="s">
        <v>717</v>
      </c>
      <c r="AC114" s="374"/>
      <c r="AD114" s="374"/>
      <c r="AE114" s="374"/>
      <c r="AF114" s="374"/>
      <c r="AG114" s="374"/>
      <c r="AH114" s="374"/>
      <c r="AI114" s="374"/>
      <c r="AJ114" s="375" t="s">
        <v>718</v>
      </c>
      <c r="AK114" s="374"/>
      <c r="AL114" s="374"/>
      <c r="AM114" s="374"/>
      <c r="AN114" s="374"/>
      <c r="AO114" s="350"/>
      <c r="AP114" s="350"/>
      <c r="AQ114" s="350"/>
      <c r="AR114" s="375"/>
      <c r="AS114" s="375"/>
      <c r="AT114" s="375"/>
    </row>
    <row r="115" spans="1:46" ht="17.149999999999999" customHeight="1">
      <c r="A115" s="375"/>
      <c r="B115" s="375"/>
      <c r="C115" s="375"/>
      <c r="D115" s="375"/>
      <c r="E115" s="375"/>
      <c r="F115" s="375"/>
      <c r="G115" s="375"/>
      <c r="H115" s="374"/>
      <c r="I115" s="375"/>
      <c r="J115" s="374"/>
      <c r="K115" s="374"/>
      <c r="L115" s="374"/>
      <c r="M115" s="374"/>
      <c r="N115" s="374"/>
      <c r="O115" s="374"/>
      <c r="P115" s="374"/>
      <c r="Q115" s="374"/>
      <c r="R115" s="374"/>
      <c r="S115" s="375"/>
      <c r="T115" s="374"/>
      <c r="U115" s="374"/>
      <c r="V115" s="374"/>
      <c r="W115" s="374"/>
      <c r="X115" s="374"/>
      <c r="Y115" s="374"/>
      <c r="Z115" s="374"/>
      <c r="AA115" s="374"/>
      <c r="AB115" s="375"/>
      <c r="AC115" s="374"/>
      <c r="AD115" s="374"/>
      <c r="AE115" s="374"/>
      <c r="AF115" s="374"/>
      <c r="AG115" s="374"/>
      <c r="AH115" s="374"/>
      <c r="AI115" s="374"/>
      <c r="AJ115" s="375"/>
      <c r="AK115" s="374"/>
      <c r="AL115" s="374"/>
      <c r="AM115" s="374"/>
      <c r="AN115" s="374"/>
      <c r="AO115" s="350"/>
      <c r="AP115" s="350"/>
      <c r="AQ115" s="350"/>
      <c r="AR115" s="375"/>
      <c r="AS115" s="375"/>
      <c r="AT115" s="375"/>
    </row>
    <row r="116" spans="1:46" s="395" customFormat="1" ht="17.149999999999999" customHeight="1">
      <c r="A116" s="629" t="s">
        <v>769</v>
      </c>
      <c r="B116" s="629"/>
      <c r="C116" s="629"/>
      <c r="D116" s="629"/>
      <c r="E116" s="629"/>
      <c r="F116" s="629"/>
      <c r="G116" s="629"/>
      <c r="H116" s="629"/>
      <c r="I116" s="629"/>
      <c r="J116" s="629"/>
      <c r="K116" s="629"/>
      <c r="L116" s="393"/>
      <c r="M116" s="392" t="s">
        <v>662</v>
      </c>
      <c r="N116" s="393"/>
      <c r="O116" s="393"/>
      <c r="P116" s="392" t="s">
        <v>663</v>
      </c>
      <c r="Q116" s="393"/>
      <c r="R116" s="600" t="s">
        <v>719</v>
      </c>
      <c r="S116" s="600"/>
      <c r="T116" s="600"/>
      <c r="U116" s="600"/>
      <c r="V116" s="600"/>
      <c r="W116" s="600"/>
      <c r="X116" s="600"/>
      <c r="Y116" s="600"/>
      <c r="Z116" s="600"/>
      <c r="AA116" s="600"/>
      <c r="AB116" s="600"/>
      <c r="AC116" s="600"/>
      <c r="AD116" s="600"/>
      <c r="AE116" s="600"/>
      <c r="AF116" s="600"/>
      <c r="AG116" s="635"/>
      <c r="AH116" s="635"/>
      <c r="AI116" s="635"/>
      <c r="AJ116" s="635"/>
      <c r="AK116" s="635"/>
      <c r="AL116" s="635"/>
      <c r="AM116" s="635"/>
      <c r="AN116" s="635"/>
      <c r="AO116" s="635"/>
      <c r="AP116" s="635"/>
      <c r="AQ116" s="635"/>
      <c r="AR116" s="635"/>
      <c r="AS116" s="635"/>
      <c r="AT116" s="635"/>
    </row>
    <row r="117" spans="1:46" s="395" customFormat="1" ht="17.149999999999999" customHeight="1">
      <c r="A117" s="629" t="s">
        <v>770</v>
      </c>
      <c r="B117" s="629"/>
      <c r="C117" s="629"/>
      <c r="D117" s="629"/>
      <c r="E117" s="629"/>
      <c r="F117" s="629"/>
      <c r="G117" s="629"/>
      <c r="H117" s="629"/>
      <c r="I117" s="629"/>
      <c r="J117" s="629"/>
      <c r="K117" s="629"/>
      <c r="L117" s="393"/>
      <c r="M117" s="392" t="s">
        <v>662</v>
      </c>
      <c r="N117" s="393"/>
      <c r="O117" s="393"/>
      <c r="P117" s="392" t="s">
        <v>663</v>
      </c>
      <c r="Q117" s="393"/>
      <c r="R117" s="393"/>
      <c r="S117" s="392" t="s">
        <v>720</v>
      </c>
      <c r="T117" s="393"/>
      <c r="U117" s="393"/>
      <c r="V117" s="393"/>
      <c r="W117" s="392" t="s">
        <v>721</v>
      </c>
      <c r="X117" s="393"/>
      <c r="Y117" s="393"/>
      <c r="Z117" s="393"/>
      <c r="AA117" s="392" t="s">
        <v>722</v>
      </c>
      <c r="AB117" s="393"/>
      <c r="AC117" s="393"/>
      <c r="AD117" s="393"/>
      <c r="AE117" s="393"/>
      <c r="AF117" s="392" t="s">
        <v>723</v>
      </c>
      <c r="AG117" s="393"/>
      <c r="AH117" s="393"/>
      <c r="AI117" s="393"/>
      <c r="AJ117" s="392" t="s">
        <v>724</v>
      </c>
      <c r="AK117" s="393"/>
      <c r="AL117" s="393"/>
      <c r="AM117" s="393"/>
      <c r="AN117" s="393"/>
      <c r="AO117" s="394"/>
      <c r="AP117" s="394"/>
      <c r="AQ117" s="394"/>
      <c r="AR117" s="392"/>
      <c r="AS117" s="392"/>
      <c r="AT117" s="392"/>
    </row>
    <row r="118" spans="1:46" s="395" customFormat="1" ht="17.149999999999999" customHeight="1">
      <c r="A118" s="392" t="s">
        <v>725</v>
      </c>
      <c r="B118" s="393"/>
      <c r="C118" s="393"/>
      <c r="D118" s="393"/>
      <c r="E118" s="393"/>
      <c r="F118" s="393"/>
      <c r="G118" s="393"/>
      <c r="H118" s="392" t="s">
        <v>662</v>
      </c>
      <c r="I118" s="393"/>
      <c r="J118" s="393"/>
      <c r="K118" s="392" t="s">
        <v>663</v>
      </c>
      <c r="L118" s="393"/>
      <c r="M118" s="600" t="s">
        <v>726</v>
      </c>
      <c r="N118" s="600"/>
      <c r="O118" s="600"/>
      <c r="P118" s="600"/>
      <c r="Q118" s="600"/>
      <c r="R118" s="600"/>
      <c r="S118" s="600"/>
      <c r="T118" s="600"/>
      <c r="U118" s="393"/>
      <c r="V118" s="392" t="s">
        <v>662</v>
      </c>
      <c r="W118" s="393"/>
      <c r="X118" s="393"/>
      <c r="Y118" s="392" t="s">
        <v>663</v>
      </c>
      <c r="Z118" s="393"/>
      <c r="AA118" s="396" t="s">
        <v>727</v>
      </c>
      <c r="AB118" s="393"/>
      <c r="AC118" s="392" t="s">
        <v>720</v>
      </c>
      <c r="AD118" s="393"/>
      <c r="AE118" s="393"/>
      <c r="AF118" s="393"/>
      <c r="AG118" s="392" t="s">
        <v>721</v>
      </c>
      <c r="AH118" s="393"/>
      <c r="AI118" s="393"/>
      <c r="AJ118" s="393"/>
      <c r="AK118" s="392" t="s">
        <v>711</v>
      </c>
      <c r="AL118" s="393"/>
      <c r="AM118" s="393"/>
      <c r="AN118" s="393"/>
      <c r="AO118" s="392" t="s">
        <v>712</v>
      </c>
      <c r="AP118" s="394"/>
      <c r="AQ118" s="394"/>
      <c r="AR118" s="392"/>
      <c r="AS118" s="392"/>
      <c r="AT118" s="392"/>
    </row>
    <row r="119" spans="1:46" ht="17.149999999999999" customHeight="1">
      <c r="A119" s="630" t="s">
        <v>728</v>
      </c>
      <c r="B119" s="631"/>
      <c r="C119" s="631"/>
      <c r="D119" s="631"/>
      <c r="E119" s="631"/>
      <c r="F119" s="631"/>
      <c r="G119" s="631"/>
      <c r="H119" s="631"/>
      <c r="I119" s="631"/>
      <c r="J119" s="631"/>
      <c r="K119" s="631"/>
      <c r="L119" s="631"/>
      <c r="M119" s="631"/>
      <c r="N119" s="631"/>
      <c r="O119" s="631"/>
      <c r="P119" s="631"/>
      <c r="Q119" s="631"/>
      <c r="R119" s="631"/>
      <c r="S119" s="631"/>
      <c r="T119" s="631"/>
      <c r="U119" s="631"/>
      <c r="V119" s="631"/>
      <c r="W119" s="631"/>
      <c r="X119" s="631"/>
      <c r="Y119" s="631"/>
      <c r="Z119" s="631"/>
      <c r="AA119" s="631"/>
      <c r="AB119" s="631"/>
      <c r="AC119" s="631"/>
      <c r="AD119" s="631"/>
      <c r="AE119" s="631"/>
      <c r="AF119" s="631"/>
      <c r="AG119" s="631"/>
      <c r="AH119" s="631"/>
      <c r="AI119" s="631"/>
      <c r="AJ119" s="631"/>
      <c r="AK119" s="631"/>
      <c r="AL119" s="631"/>
      <c r="AM119" s="631"/>
      <c r="AN119" s="631"/>
      <c r="AO119" s="631"/>
      <c r="AP119" s="631"/>
      <c r="AQ119" s="631"/>
      <c r="AR119" s="631"/>
      <c r="AS119" s="631"/>
      <c r="AT119" s="632"/>
    </row>
    <row r="120" spans="1:46" ht="17.149999999999999" customHeight="1"/>
    <row r="121" spans="1:46" s="395" customFormat="1" ht="17.149999999999999" customHeight="1">
      <c r="A121" s="355" t="s">
        <v>729</v>
      </c>
      <c r="B121" s="355"/>
      <c r="C121" s="355"/>
      <c r="D121" s="355"/>
      <c r="E121" s="355"/>
      <c r="F121" s="355"/>
      <c r="G121" s="355"/>
      <c r="H121" s="355"/>
      <c r="I121" s="600" t="s">
        <v>730</v>
      </c>
      <c r="J121" s="600"/>
      <c r="K121" s="600"/>
      <c r="L121" s="600"/>
      <c r="M121" s="600"/>
      <c r="N121" s="600"/>
      <c r="O121" s="600"/>
      <c r="P121" s="394"/>
      <c r="Q121" s="600" t="s">
        <v>731</v>
      </c>
      <c r="R121" s="600"/>
      <c r="S121" s="600"/>
      <c r="T121" s="600"/>
      <c r="U121" s="600"/>
      <c r="V121" s="600"/>
      <c r="W121" s="600"/>
      <c r="X121" s="600"/>
      <c r="Y121" s="600"/>
      <c r="Z121" s="600"/>
      <c r="AA121" s="600"/>
      <c r="AB121" s="394"/>
      <c r="AC121" s="600" t="s">
        <v>732</v>
      </c>
      <c r="AD121" s="600"/>
      <c r="AE121" s="600"/>
      <c r="AF121" s="600"/>
      <c r="AG121" s="600"/>
      <c r="AH121" s="600"/>
      <c r="AI121" s="600"/>
      <c r="AJ121" s="600"/>
      <c r="AK121" s="600"/>
      <c r="AL121" s="600"/>
      <c r="AM121" s="600"/>
      <c r="AN121" s="600"/>
      <c r="AO121" s="600"/>
      <c r="AP121" s="600"/>
      <c r="AQ121" s="600"/>
      <c r="AR121" s="394"/>
      <c r="AS121" s="633"/>
      <c r="AT121" s="633"/>
    </row>
    <row r="122" spans="1:46" s="395" customFormat="1" ht="21.75" customHeight="1">
      <c r="A122" s="623" t="s">
        <v>733</v>
      </c>
      <c r="B122" s="624"/>
      <c r="C122" s="624"/>
      <c r="D122" s="624"/>
      <c r="E122" s="624"/>
      <c r="F122" s="624"/>
      <c r="G122" s="624"/>
      <c r="H122" s="624"/>
      <c r="I122" s="624"/>
      <c r="J122" s="624"/>
      <c r="K122" s="624"/>
      <c r="L122" s="624"/>
      <c r="M122" s="624"/>
      <c r="N122" s="624"/>
      <c r="O122" s="625"/>
      <c r="P122" s="623" t="s">
        <v>734</v>
      </c>
      <c r="Q122" s="624"/>
      <c r="R122" s="624"/>
      <c r="S122" s="624"/>
      <c r="T122" s="625"/>
      <c r="U122" s="623" t="s">
        <v>735</v>
      </c>
      <c r="V122" s="624"/>
      <c r="W122" s="624"/>
      <c r="X122" s="624"/>
      <c r="Y122" s="624"/>
      <c r="Z122" s="624"/>
      <c r="AA122" s="624"/>
      <c r="AB122" s="624"/>
      <c r="AC122" s="625"/>
      <c r="AD122" s="626" t="s">
        <v>736</v>
      </c>
      <c r="AE122" s="627"/>
      <c r="AF122" s="627"/>
      <c r="AG122" s="627"/>
      <c r="AH122" s="628"/>
      <c r="AI122" s="623" t="s">
        <v>456</v>
      </c>
      <c r="AJ122" s="624"/>
      <c r="AK122" s="624"/>
      <c r="AL122" s="624"/>
      <c r="AM122" s="625"/>
      <c r="AN122" s="623" t="s">
        <v>737</v>
      </c>
      <c r="AO122" s="624"/>
      <c r="AP122" s="624"/>
      <c r="AQ122" s="624"/>
      <c r="AR122" s="624"/>
      <c r="AS122" s="624"/>
      <c r="AT122" s="625"/>
    </row>
    <row r="123" spans="1:46" ht="17.149999999999999" customHeight="1">
      <c r="A123" s="621" t="str">
        <f>+'COTIZACION CLIENTE'!B32</f>
        <v>EDIFICIO</v>
      </c>
      <c r="B123" s="621"/>
      <c r="C123" s="621"/>
      <c r="D123" s="621"/>
      <c r="E123" s="621"/>
      <c r="F123" s="621"/>
      <c r="G123" s="621"/>
      <c r="H123" s="621"/>
      <c r="I123" s="621"/>
      <c r="J123" s="621"/>
      <c r="K123" s="621"/>
      <c r="L123" s="621"/>
      <c r="M123" s="621"/>
      <c r="N123" s="621"/>
      <c r="O123" s="621"/>
      <c r="P123" s="621" t="s">
        <v>877</v>
      </c>
      <c r="Q123" s="621"/>
      <c r="R123" s="621"/>
      <c r="S123" s="621"/>
      <c r="T123" s="621"/>
      <c r="U123" s="602">
        <f>+'COTIZACION CLIENTE'!E32</f>
        <v>0</v>
      </c>
      <c r="V123" s="621"/>
      <c r="W123" s="621"/>
      <c r="X123" s="621"/>
      <c r="Y123" s="621"/>
      <c r="Z123" s="621"/>
      <c r="AA123" s="621"/>
      <c r="AB123" s="621"/>
      <c r="AC123" s="621"/>
      <c r="AD123" s="621"/>
      <c r="AE123" s="621"/>
      <c r="AF123" s="621"/>
      <c r="AG123" s="621"/>
      <c r="AH123" s="621"/>
      <c r="AI123" s="622" t="e">
        <f>+'COTIZACION CLIENTE'!$C$38</f>
        <v>#VALUE!</v>
      </c>
      <c r="AJ123" s="621"/>
      <c r="AK123" s="621"/>
      <c r="AL123" s="621"/>
      <c r="AM123" s="621"/>
      <c r="AN123" s="602" t="e">
        <f>+IF(AI123="TARIFA MÍNIMA","TARIFA MÍNIMA",(AI123*U123))</f>
        <v>#VALUE!</v>
      </c>
      <c r="AO123" s="602"/>
      <c r="AP123" s="602"/>
      <c r="AQ123" s="602"/>
      <c r="AR123" s="602"/>
      <c r="AS123" s="602"/>
      <c r="AT123" s="602"/>
    </row>
    <row r="124" spans="1:46" ht="17.149999999999999" customHeight="1">
      <c r="A124" s="621" t="str">
        <f>+'COTIZACION CLIENTE'!B33</f>
        <v>MOBILIARIO</v>
      </c>
      <c r="B124" s="621"/>
      <c r="C124" s="621"/>
      <c r="D124" s="621"/>
      <c r="E124" s="621"/>
      <c r="F124" s="621"/>
      <c r="G124" s="621"/>
      <c r="H124" s="621"/>
      <c r="I124" s="621"/>
      <c r="J124" s="621"/>
      <c r="K124" s="621"/>
      <c r="L124" s="621"/>
      <c r="M124" s="621"/>
      <c r="N124" s="621"/>
      <c r="O124" s="621"/>
      <c r="P124" s="621" t="s">
        <v>877</v>
      </c>
      <c r="Q124" s="621"/>
      <c r="R124" s="621"/>
      <c r="S124" s="621"/>
      <c r="T124" s="621"/>
      <c r="U124" s="602">
        <f>+'COTIZACION CLIENTE'!E33</f>
        <v>0</v>
      </c>
      <c r="V124" s="621"/>
      <c r="W124" s="621"/>
      <c r="X124" s="621"/>
      <c r="Y124" s="621"/>
      <c r="Z124" s="621"/>
      <c r="AA124" s="621"/>
      <c r="AB124" s="621"/>
      <c r="AC124" s="621"/>
      <c r="AD124" s="621"/>
      <c r="AE124" s="621"/>
      <c r="AF124" s="621"/>
      <c r="AG124" s="621"/>
      <c r="AH124" s="621"/>
      <c r="AI124" s="622" t="e">
        <f>+'COTIZACION CLIENTE'!$C$38</f>
        <v>#VALUE!</v>
      </c>
      <c r="AJ124" s="621"/>
      <c r="AK124" s="621"/>
      <c r="AL124" s="621"/>
      <c r="AM124" s="621"/>
      <c r="AN124" s="602" t="e">
        <f t="shared" ref="AN124:AN127" si="0">+IF(AI124="TARIFA MÍNIMA","TARIFA MÍNIMA",(AI124*U124))</f>
        <v>#VALUE!</v>
      </c>
      <c r="AO124" s="602"/>
      <c r="AP124" s="602"/>
      <c r="AQ124" s="602"/>
      <c r="AR124" s="602"/>
      <c r="AS124" s="602"/>
      <c r="AT124" s="602"/>
    </row>
    <row r="125" spans="1:46" ht="17.149999999999999" customHeight="1">
      <c r="A125" s="621" t="str">
        <f>+'COTIZACION CLIENTE'!B34</f>
        <v>PISCINA</v>
      </c>
      <c r="B125" s="621"/>
      <c r="C125" s="621"/>
      <c r="D125" s="621"/>
      <c r="E125" s="621"/>
      <c r="F125" s="621"/>
      <c r="G125" s="621"/>
      <c r="H125" s="621"/>
      <c r="I125" s="621"/>
      <c r="J125" s="621"/>
      <c r="K125" s="621"/>
      <c r="L125" s="621"/>
      <c r="M125" s="621"/>
      <c r="N125" s="621"/>
      <c r="O125" s="621"/>
      <c r="P125" s="621" t="s">
        <v>877</v>
      </c>
      <c r="Q125" s="621"/>
      <c r="R125" s="621"/>
      <c r="S125" s="621"/>
      <c r="T125" s="621"/>
      <c r="U125" s="602">
        <f>+'COTIZACION CLIENTE'!E34</f>
        <v>0</v>
      </c>
      <c r="V125" s="621"/>
      <c r="W125" s="621"/>
      <c r="X125" s="621"/>
      <c r="Y125" s="621"/>
      <c r="Z125" s="621"/>
      <c r="AA125" s="621"/>
      <c r="AB125" s="621"/>
      <c r="AC125" s="621"/>
      <c r="AD125" s="621"/>
      <c r="AE125" s="621"/>
      <c r="AF125" s="621"/>
      <c r="AG125" s="621"/>
      <c r="AH125" s="621"/>
      <c r="AI125" s="622" t="e">
        <f>+'COTIZACION CLIENTE'!$C$38</f>
        <v>#VALUE!</v>
      </c>
      <c r="AJ125" s="621"/>
      <c r="AK125" s="621"/>
      <c r="AL125" s="621"/>
      <c r="AM125" s="621"/>
      <c r="AN125" s="602" t="e">
        <f t="shared" si="0"/>
        <v>#VALUE!</v>
      </c>
      <c r="AO125" s="602"/>
      <c r="AP125" s="602"/>
      <c r="AQ125" s="602"/>
      <c r="AR125" s="602"/>
      <c r="AS125" s="602"/>
      <c r="AT125" s="602"/>
    </row>
    <row r="126" spans="1:46" ht="17.149999999999999" customHeight="1">
      <c r="A126" s="621" t="str">
        <f>+'COTIZACION CLIENTE'!B35</f>
        <v>TAPIAS</v>
      </c>
      <c r="B126" s="621"/>
      <c r="C126" s="621"/>
      <c r="D126" s="621"/>
      <c r="E126" s="621"/>
      <c r="F126" s="621"/>
      <c r="G126" s="621"/>
      <c r="H126" s="621"/>
      <c r="I126" s="621"/>
      <c r="J126" s="621"/>
      <c r="K126" s="621"/>
      <c r="L126" s="621"/>
      <c r="M126" s="621"/>
      <c r="N126" s="621"/>
      <c r="O126" s="621"/>
      <c r="P126" s="621" t="s">
        <v>877</v>
      </c>
      <c r="Q126" s="621"/>
      <c r="R126" s="621"/>
      <c r="S126" s="621"/>
      <c r="T126" s="621"/>
      <c r="U126" s="602">
        <f>+'COTIZACION CLIENTE'!E35</f>
        <v>0</v>
      </c>
      <c r="V126" s="621"/>
      <c r="W126" s="621"/>
      <c r="X126" s="621"/>
      <c r="Y126" s="621"/>
      <c r="Z126" s="621"/>
      <c r="AA126" s="621"/>
      <c r="AB126" s="621"/>
      <c r="AC126" s="621"/>
      <c r="AD126" s="621"/>
      <c r="AE126" s="621"/>
      <c r="AF126" s="621"/>
      <c r="AG126" s="621"/>
      <c r="AH126" s="621"/>
      <c r="AI126" s="622" t="e">
        <f>+'COTIZACION CLIENTE'!$C$38</f>
        <v>#VALUE!</v>
      </c>
      <c r="AJ126" s="621"/>
      <c r="AK126" s="621"/>
      <c r="AL126" s="621"/>
      <c r="AM126" s="621"/>
      <c r="AN126" s="602" t="e">
        <f t="shared" si="0"/>
        <v>#VALUE!</v>
      </c>
      <c r="AO126" s="602"/>
      <c r="AP126" s="602"/>
      <c r="AQ126" s="602"/>
      <c r="AR126" s="602"/>
      <c r="AS126" s="602"/>
      <c r="AT126" s="602"/>
    </row>
    <row r="127" spans="1:46" ht="17.149999999999999" customHeight="1">
      <c r="A127" s="621" t="str">
        <f>+'COTIZACION CLIENTE'!B36</f>
        <v>OTROS</v>
      </c>
      <c r="B127" s="621"/>
      <c r="C127" s="621"/>
      <c r="D127" s="621"/>
      <c r="E127" s="621"/>
      <c r="F127" s="621"/>
      <c r="G127" s="621"/>
      <c r="H127" s="621"/>
      <c r="I127" s="621"/>
      <c r="J127" s="621"/>
      <c r="K127" s="621"/>
      <c r="L127" s="621"/>
      <c r="M127" s="621"/>
      <c r="N127" s="621"/>
      <c r="O127" s="621"/>
      <c r="P127" s="621" t="s">
        <v>877</v>
      </c>
      <c r="Q127" s="621"/>
      <c r="R127" s="621"/>
      <c r="S127" s="621"/>
      <c r="T127" s="621"/>
      <c r="U127" s="602">
        <f>+'COTIZACION CLIENTE'!E36</f>
        <v>0</v>
      </c>
      <c r="V127" s="621"/>
      <c r="W127" s="621"/>
      <c r="X127" s="621"/>
      <c r="Y127" s="621"/>
      <c r="Z127" s="621"/>
      <c r="AA127" s="621"/>
      <c r="AB127" s="621"/>
      <c r="AC127" s="621"/>
      <c r="AD127" s="621"/>
      <c r="AE127" s="621"/>
      <c r="AF127" s="621"/>
      <c r="AG127" s="621"/>
      <c r="AH127" s="621"/>
      <c r="AI127" s="622" t="e">
        <f>+'COTIZACION CLIENTE'!$C$38</f>
        <v>#VALUE!</v>
      </c>
      <c r="AJ127" s="621"/>
      <c r="AK127" s="621"/>
      <c r="AL127" s="621"/>
      <c r="AM127" s="621"/>
      <c r="AN127" s="602" t="e">
        <f t="shared" si="0"/>
        <v>#VALUE!</v>
      </c>
      <c r="AO127" s="602"/>
      <c r="AP127" s="602"/>
      <c r="AQ127" s="602"/>
      <c r="AR127" s="602"/>
      <c r="AS127" s="602"/>
      <c r="AT127" s="602"/>
    </row>
    <row r="128" spans="1:46" ht="17.149999999999999" customHeight="1">
      <c r="A128" s="619"/>
      <c r="B128" s="619"/>
      <c r="C128" s="619"/>
      <c r="D128" s="619"/>
      <c r="E128" s="619"/>
      <c r="F128" s="619"/>
      <c r="G128" s="619"/>
      <c r="H128" s="619"/>
      <c r="I128" s="619"/>
      <c r="J128" s="619"/>
      <c r="K128" s="619"/>
      <c r="L128" s="619"/>
      <c r="M128" s="619"/>
      <c r="N128" s="619"/>
      <c r="O128" s="619"/>
      <c r="P128" s="619"/>
      <c r="Q128" s="619"/>
      <c r="R128" s="619"/>
      <c r="S128" s="619"/>
      <c r="T128" s="619"/>
      <c r="U128" s="619"/>
      <c r="V128" s="619"/>
      <c r="W128" s="619"/>
      <c r="X128" s="619"/>
      <c r="Y128" s="619"/>
      <c r="Z128" s="619"/>
      <c r="AA128" s="619"/>
      <c r="AB128" s="619"/>
      <c r="AC128" s="619"/>
      <c r="AD128" s="619"/>
      <c r="AE128" s="619"/>
      <c r="AF128" s="619"/>
      <c r="AG128" s="619"/>
      <c r="AH128" s="619"/>
      <c r="AI128" s="619"/>
      <c r="AJ128" s="619"/>
      <c r="AK128" s="619"/>
      <c r="AL128" s="619"/>
      <c r="AM128" s="619"/>
      <c r="AN128" s="620"/>
      <c r="AO128" s="620"/>
      <c r="AP128" s="620"/>
      <c r="AQ128" s="620"/>
      <c r="AR128" s="620"/>
      <c r="AS128" s="620"/>
      <c r="AT128" s="620"/>
    </row>
    <row r="129" spans="1:48" ht="17.149999999999999" customHeight="1">
      <c r="A129" s="619"/>
      <c r="B129" s="619"/>
      <c r="C129" s="619"/>
      <c r="D129" s="619"/>
      <c r="E129" s="619"/>
      <c r="F129" s="619"/>
      <c r="G129" s="619"/>
      <c r="H129" s="619"/>
      <c r="I129" s="619"/>
      <c r="J129" s="619"/>
      <c r="K129" s="619"/>
      <c r="L129" s="619"/>
      <c r="M129" s="619"/>
      <c r="N129" s="619"/>
      <c r="O129" s="619"/>
      <c r="P129" s="619"/>
      <c r="Q129" s="619"/>
      <c r="R129" s="619"/>
      <c r="S129" s="619"/>
      <c r="T129" s="619"/>
      <c r="U129" s="619"/>
      <c r="V129" s="619"/>
      <c r="W129" s="619"/>
      <c r="X129" s="619"/>
      <c r="Y129" s="619"/>
      <c r="Z129" s="619"/>
      <c r="AA129" s="619"/>
      <c r="AB129" s="619"/>
      <c r="AC129" s="619"/>
      <c r="AD129" s="619"/>
      <c r="AE129" s="619"/>
      <c r="AF129" s="619"/>
      <c r="AG129" s="619"/>
      <c r="AH129" s="619"/>
      <c r="AI129" s="619"/>
      <c r="AJ129" s="619"/>
      <c r="AK129" s="619"/>
      <c r="AL129" s="619"/>
      <c r="AM129" s="619"/>
      <c r="AN129" s="620"/>
      <c r="AO129" s="620"/>
      <c r="AP129" s="620"/>
      <c r="AQ129" s="620"/>
      <c r="AR129" s="620"/>
      <c r="AS129" s="620"/>
      <c r="AT129" s="620"/>
    </row>
    <row r="130" spans="1:48" ht="17.149999999999999" customHeight="1">
      <c r="A130" s="619"/>
      <c r="B130" s="619"/>
      <c r="C130" s="619"/>
      <c r="D130" s="619"/>
      <c r="E130" s="619"/>
      <c r="F130" s="619"/>
      <c r="G130" s="619"/>
      <c r="H130" s="619"/>
      <c r="I130" s="619"/>
      <c r="J130" s="619"/>
      <c r="K130" s="619"/>
      <c r="L130" s="619"/>
      <c r="M130" s="619"/>
      <c r="N130" s="619"/>
      <c r="O130" s="619"/>
      <c r="P130" s="619"/>
      <c r="Q130" s="619"/>
      <c r="R130" s="619"/>
      <c r="S130" s="619"/>
      <c r="T130" s="619"/>
      <c r="U130" s="619"/>
      <c r="V130" s="619"/>
      <c r="W130" s="619"/>
      <c r="X130" s="619"/>
      <c r="Y130" s="619"/>
      <c r="Z130" s="619"/>
      <c r="AA130" s="619"/>
      <c r="AB130" s="619"/>
      <c r="AC130" s="619"/>
      <c r="AD130" s="619"/>
      <c r="AE130" s="619"/>
      <c r="AF130" s="619"/>
      <c r="AG130" s="619"/>
      <c r="AH130" s="619"/>
      <c r="AI130" s="619"/>
      <c r="AJ130" s="619"/>
      <c r="AK130" s="619"/>
      <c r="AL130" s="619"/>
      <c r="AM130" s="619"/>
      <c r="AN130" s="620"/>
      <c r="AO130" s="620"/>
      <c r="AP130" s="620"/>
      <c r="AQ130" s="620"/>
      <c r="AR130" s="620"/>
      <c r="AS130" s="620"/>
      <c r="AT130" s="620"/>
    </row>
    <row r="131" spans="1:48" ht="17.149999999999999" customHeight="1">
      <c r="A131" s="619"/>
      <c r="B131" s="619"/>
      <c r="C131" s="619"/>
      <c r="D131" s="619"/>
      <c r="E131" s="619"/>
      <c r="F131" s="619"/>
      <c r="G131" s="619"/>
      <c r="H131" s="619"/>
      <c r="I131" s="619"/>
      <c r="J131" s="619"/>
      <c r="K131" s="619"/>
      <c r="L131" s="619"/>
      <c r="M131" s="619"/>
      <c r="N131" s="619"/>
      <c r="O131" s="619"/>
      <c r="P131" s="619"/>
      <c r="Q131" s="619"/>
      <c r="R131" s="619"/>
      <c r="S131" s="619"/>
      <c r="T131" s="619"/>
      <c r="U131" s="619"/>
      <c r="V131" s="619"/>
      <c r="W131" s="619"/>
      <c r="X131" s="619"/>
      <c r="Y131" s="619"/>
      <c r="Z131" s="619"/>
      <c r="AA131" s="619"/>
      <c r="AB131" s="619"/>
      <c r="AC131" s="619"/>
      <c r="AD131" s="619"/>
      <c r="AE131" s="619"/>
      <c r="AF131" s="619"/>
      <c r="AG131" s="619"/>
      <c r="AH131" s="619"/>
      <c r="AI131" s="619"/>
      <c r="AJ131" s="619"/>
      <c r="AK131" s="619"/>
      <c r="AL131" s="619"/>
      <c r="AM131" s="619"/>
      <c r="AN131" s="620"/>
      <c r="AO131" s="620"/>
      <c r="AP131" s="620"/>
      <c r="AQ131" s="620"/>
      <c r="AR131" s="620"/>
      <c r="AS131" s="620"/>
      <c r="AT131" s="620"/>
    </row>
    <row r="132" spans="1:48" ht="17.149999999999999" customHeight="1">
      <c r="A132" s="605" t="s">
        <v>738</v>
      </c>
      <c r="B132" s="606"/>
      <c r="C132" s="606"/>
      <c r="D132" s="606"/>
      <c r="E132" s="606"/>
      <c r="F132" s="606"/>
      <c r="G132" s="606"/>
      <c r="H132" s="606"/>
      <c r="I132" s="606"/>
      <c r="J132" s="606"/>
      <c r="K132" s="606"/>
      <c r="L132" s="606"/>
      <c r="M132" s="606"/>
      <c r="N132" s="606"/>
      <c r="O132" s="606"/>
      <c r="P132" s="606"/>
      <c r="Q132" s="606"/>
      <c r="R132" s="606"/>
      <c r="S132" s="606"/>
      <c r="T132" s="606"/>
      <c r="U132" s="606"/>
      <c r="V132" s="606"/>
      <c r="W132" s="606"/>
      <c r="X132" s="606"/>
      <c r="Y132" s="606"/>
      <c r="Z132" s="606"/>
      <c r="AA132" s="606"/>
      <c r="AB132" s="606"/>
      <c r="AC132" s="607"/>
      <c r="AD132" s="614" t="s">
        <v>739</v>
      </c>
      <c r="AE132" s="614"/>
      <c r="AF132" s="614"/>
      <c r="AG132" s="614"/>
      <c r="AH132" s="614"/>
      <c r="AI132" s="614"/>
      <c r="AJ132" s="614"/>
      <c r="AK132" s="614"/>
      <c r="AL132" s="614"/>
      <c r="AM132" s="614"/>
      <c r="AN132" s="602" t="e">
        <f>+IF('INGRESO DE DATOS'!C23="DOLARES",AU134,AV134)</f>
        <v>#VALUE!</v>
      </c>
      <c r="AO132" s="602"/>
      <c r="AP132" s="602"/>
      <c r="AQ132" s="602"/>
      <c r="AR132" s="602"/>
      <c r="AS132" s="602"/>
      <c r="AT132" s="602"/>
      <c r="AU132" s="24" t="s">
        <v>42</v>
      </c>
      <c r="AV132" s="24" t="s">
        <v>43</v>
      </c>
    </row>
    <row r="133" spans="1:48" ht="17.149999999999999" customHeight="1">
      <c r="A133" s="608"/>
      <c r="B133" s="609"/>
      <c r="C133" s="609"/>
      <c r="D133" s="609"/>
      <c r="E133" s="609"/>
      <c r="F133" s="609"/>
      <c r="G133" s="609"/>
      <c r="H133" s="609"/>
      <c r="I133" s="609"/>
      <c r="J133" s="609"/>
      <c r="K133" s="609"/>
      <c r="L133" s="609"/>
      <c r="M133" s="609"/>
      <c r="N133" s="609"/>
      <c r="O133" s="609"/>
      <c r="P133" s="609"/>
      <c r="Q133" s="609"/>
      <c r="R133" s="609"/>
      <c r="S133" s="609"/>
      <c r="T133" s="609"/>
      <c r="U133" s="609"/>
      <c r="V133" s="609"/>
      <c r="W133" s="609"/>
      <c r="X133" s="609"/>
      <c r="Y133" s="609"/>
      <c r="Z133" s="609"/>
      <c r="AA133" s="609"/>
      <c r="AB133" s="609"/>
      <c r="AC133" s="610"/>
      <c r="AD133" s="614" t="s">
        <v>740</v>
      </c>
      <c r="AE133" s="614"/>
      <c r="AF133" s="614"/>
      <c r="AG133" s="614"/>
      <c r="AH133" s="614"/>
      <c r="AI133" s="614"/>
      <c r="AJ133" s="614"/>
      <c r="AK133" s="614"/>
      <c r="AL133" s="614"/>
      <c r="AM133" s="614"/>
      <c r="AN133" s="615" t="e">
        <f>+IF('INGRESO DE DATOS'!C23="DOLARES",AU133,AV133)</f>
        <v>#VALUE!</v>
      </c>
      <c r="AO133" s="616"/>
      <c r="AP133" s="616"/>
      <c r="AQ133" s="616"/>
      <c r="AR133" s="616"/>
      <c r="AS133" s="616"/>
      <c r="AT133" s="617"/>
      <c r="AU133" s="346" t="e">
        <f>+IF('INGRESO DE DATOS'!F28="ANUAL",0,IF('INGRESO DE DATOS'!F28="SEMESTRAL",(AN132*4%),IF('INGRESO DE DATOS'!F28="TRIMESTRAL",(AN132*6%),IF('INGRESO DE DATOS'!F28="MENSUAL",(AN132*8%)))))</f>
        <v>#VALUE!</v>
      </c>
      <c r="AV133" s="346" t="e">
        <f>+IF('INGRESO DE DATOS'!F28="ANUAL",0,IF('INGRESO DE DATOS'!F28="SEMESTRAL",(AN132*5%),IF('INGRESO DE DATOS'!F28="TRIMESTRAL",(AN132*8%),IF('INGRESO DE DATOS'!F28="MENSUAL",(AN132*10%)))))</f>
        <v>#VALUE!</v>
      </c>
    </row>
    <row r="134" spans="1:48" ht="17.149999999999999" customHeight="1">
      <c r="A134" s="608"/>
      <c r="B134" s="609"/>
      <c r="C134" s="609"/>
      <c r="D134" s="609"/>
      <c r="E134" s="609"/>
      <c r="F134" s="609"/>
      <c r="G134" s="609"/>
      <c r="H134" s="609"/>
      <c r="I134" s="609"/>
      <c r="J134" s="609"/>
      <c r="K134" s="609"/>
      <c r="L134" s="609"/>
      <c r="M134" s="609"/>
      <c r="N134" s="609"/>
      <c r="O134" s="609"/>
      <c r="P134" s="609"/>
      <c r="Q134" s="609"/>
      <c r="R134" s="609"/>
      <c r="S134" s="609"/>
      <c r="T134" s="609"/>
      <c r="U134" s="609"/>
      <c r="V134" s="609"/>
      <c r="W134" s="609"/>
      <c r="X134" s="609"/>
      <c r="Y134" s="609"/>
      <c r="Z134" s="609"/>
      <c r="AA134" s="609"/>
      <c r="AB134" s="609"/>
      <c r="AC134" s="610"/>
      <c r="AD134" s="614" t="s">
        <v>741</v>
      </c>
      <c r="AE134" s="614"/>
      <c r="AF134" s="614"/>
      <c r="AG134" s="614"/>
      <c r="AH134" s="614"/>
      <c r="AI134" s="614"/>
      <c r="AJ134" s="614"/>
      <c r="AK134" s="614"/>
      <c r="AL134" s="614"/>
      <c r="AM134" s="614"/>
      <c r="AN134" s="602" t="e">
        <f>+AN132+AN133</f>
        <v>#VALUE!</v>
      </c>
      <c r="AO134" s="602"/>
      <c r="AP134" s="602"/>
      <c r="AQ134" s="602"/>
      <c r="AR134" s="602"/>
      <c r="AS134" s="602"/>
      <c r="AT134" s="602"/>
      <c r="AU134" s="346" t="e">
        <f>+IF(AND('INGRESO DE DATOS'!C23="DOLARES",AN123="TARIFA MÍNIMA"),150,SUM(AN123:AT127))</f>
        <v>#VALUE!</v>
      </c>
      <c r="AV134" s="346" t="e">
        <f>+IF(AND('INGRESO DE DATOS'!C23="COLONES",AN123="TARIFA MÍNIMA"),75000,SUM(AN123:AT127))</f>
        <v>#VALUE!</v>
      </c>
    </row>
    <row r="135" spans="1:48" ht="17.149999999999999" customHeight="1">
      <c r="A135" s="608"/>
      <c r="B135" s="609"/>
      <c r="C135" s="609"/>
      <c r="D135" s="609"/>
      <c r="E135" s="609"/>
      <c r="F135" s="609"/>
      <c r="G135" s="609"/>
      <c r="H135" s="609"/>
      <c r="I135" s="609"/>
      <c r="J135" s="609"/>
      <c r="K135" s="609"/>
      <c r="L135" s="609"/>
      <c r="M135" s="609"/>
      <c r="N135" s="609"/>
      <c r="O135" s="609"/>
      <c r="P135" s="609"/>
      <c r="Q135" s="609"/>
      <c r="R135" s="609"/>
      <c r="S135" s="609"/>
      <c r="T135" s="609"/>
      <c r="U135" s="609"/>
      <c r="V135" s="609"/>
      <c r="W135" s="609"/>
      <c r="X135" s="609"/>
      <c r="Y135" s="609"/>
      <c r="Z135" s="609"/>
      <c r="AA135" s="609"/>
      <c r="AB135" s="609"/>
      <c r="AC135" s="610"/>
      <c r="AD135" s="614" t="s">
        <v>742</v>
      </c>
      <c r="AE135" s="614"/>
      <c r="AF135" s="614"/>
      <c r="AG135" s="614"/>
      <c r="AH135" s="614"/>
      <c r="AI135" s="614"/>
      <c r="AJ135" s="614"/>
      <c r="AK135" s="614"/>
      <c r="AL135" s="614"/>
      <c r="AM135" s="614"/>
      <c r="AN135" s="602" t="e">
        <f>+AN134*13%</f>
        <v>#VALUE!</v>
      </c>
      <c r="AO135" s="602"/>
      <c r="AP135" s="602"/>
      <c r="AQ135" s="602"/>
      <c r="AR135" s="602"/>
      <c r="AS135" s="602"/>
      <c r="AT135" s="602"/>
    </row>
    <row r="136" spans="1:48" ht="17.149999999999999" customHeight="1">
      <c r="A136" s="611"/>
      <c r="B136" s="612"/>
      <c r="C136" s="612"/>
      <c r="D136" s="612"/>
      <c r="E136" s="612"/>
      <c r="F136" s="612"/>
      <c r="G136" s="612"/>
      <c r="H136" s="612"/>
      <c r="I136" s="612"/>
      <c r="J136" s="612"/>
      <c r="K136" s="612"/>
      <c r="L136" s="612"/>
      <c r="M136" s="612"/>
      <c r="N136" s="612"/>
      <c r="O136" s="612"/>
      <c r="P136" s="612"/>
      <c r="Q136" s="612"/>
      <c r="R136" s="612"/>
      <c r="S136" s="612"/>
      <c r="T136" s="612"/>
      <c r="U136" s="612"/>
      <c r="V136" s="612"/>
      <c r="W136" s="612"/>
      <c r="X136" s="612"/>
      <c r="Y136" s="612"/>
      <c r="Z136" s="612"/>
      <c r="AA136" s="612"/>
      <c r="AB136" s="612"/>
      <c r="AC136" s="613"/>
      <c r="AD136" s="618" t="s">
        <v>743</v>
      </c>
      <c r="AE136" s="618"/>
      <c r="AF136" s="618"/>
      <c r="AG136" s="618"/>
      <c r="AH136" s="618"/>
      <c r="AI136" s="618"/>
      <c r="AJ136" s="618"/>
      <c r="AK136" s="618"/>
      <c r="AL136" s="618"/>
      <c r="AM136" s="618"/>
      <c r="AN136" s="602" t="e">
        <f>+AN134+AN135</f>
        <v>#VALUE!</v>
      </c>
      <c r="AO136" s="602"/>
      <c r="AP136" s="602"/>
      <c r="AQ136" s="602"/>
      <c r="AR136" s="602"/>
      <c r="AS136" s="602"/>
      <c r="AT136" s="602"/>
    </row>
    <row r="137" spans="1:48" ht="17.149999999999999" customHeight="1">
      <c r="A137" s="603"/>
      <c r="B137" s="603"/>
      <c r="C137" s="603"/>
      <c r="D137" s="603"/>
      <c r="E137" s="603"/>
      <c r="F137" s="603"/>
      <c r="G137" s="603"/>
      <c r="H137" s="603"/>
      <c r="I137" s="603"/>
      <c r="J137" s="603"/>
      <c r="K137" s="603"/>
      <c r="L137" s="603"/>
      <c r="M137" s="603"/>
      <c r="N137" s="603"/>
      <c r="O137" s="603"/>
      <c r="P137" s="603"/>
      <c r="Q137" s="603"/>
      <c r="R137" s="603"/>
      <c r="S137" s="603"/>
      <c r="T137" s="603"/>
      <c r="U137" s="603"/>
      <c r="V137" s="603"/>
      <c r="W137" s="603"/>
      <c r="X137" s="603"/>
      <c r="Y137" s="603"/>
      <c r="Z137" s="603"/>
      <c r="AA137" s="603"/>
      <c r="AB137" s="603"/>
      <c r="AC137" s="603"/>
      <c r="AD137" s="603"/>
      <c r="AE137" s="603"/>
      <c r="AF137" s="603"/>
      <c r="AG137" s="603"/>
      <c r="AH137" s="603"/>
      <c r="AI137" s="603"/>
      <c r="AJ137" s="603"/>
      <c r="AK137" s="603"/>
      <c r="AL137" s="603"/>
      <c r="AM137" s="603"/>
      <c r="AN137" s="603"/>
      <c r="AO137" s="603"/>
      <c r="AP137" s="603"/>
      <c r="AQ137" s="603"/>
      <c r="AR137" s="603"/>
      <c r="AS137" s="603"/>
      <c r="AT137" s="603"/>
    </row>
    <row r="138" spans="1:48" ht="17.149999999999999" customHeight="1">
      <c r="A138" s="588" t="s">
        <v>744</v>
      </c>
      <c r="B138" s="588"/>
      <c r="C138" s="588"/>
      <c r="D138" s="588"/>
      <c r="E138" s="588"/>
      <c r="F138" s="588"/>
      <c r="G138" s="588"/>
      <c r="H138" s="588"/>
      <c r="I138" s="588"/>
      <c r="J138" s="588"/>
      <c r="K138" s="583"/>
      <c r="L138" s="583"/>
      <c r="M138" s="583"/>
      <c r="N138" s="583"/>
      <c r="O138" s="583"/>
      <c r="P138" s="588" t="s">
        <v>651</v>
      </c>
      <c r="Q138" s="588"/>
      <c r="R138" s="588"/>
      <c r="S138" s="583"/>
      <c r="T138" s="583"/>
      <c r="U138" s="583"/>
      <c r="V138" s="583"/>
      <c r="W138" s="583"/>
      <c r="X138" s="345"/>
      <c r="Y138" s="583"/>
      <c r="Z138" s="583"/>
      <c r="AA138" s="583"/>
      <c r="AB138" s="583"/>
      <c r="AC138" s="583"/>
      <c r="AD138" s="604" t="s">
        <v>745</v>
      </c>
      <c r="AE138" s="604"/>
      <c r="AF138" s="604"/>
      <c r="AG138" s="604"/>
      <c r="AH138" s="604"/>
      <c r="AI138" s="583"/>
      <c r="AJ138" s="583"/>
      <c r="AK138" s="583"/>
      <c r="AL138" s="583"/>
      <c r="AM138" s="583"/>
      <c r="AN138" s="583"/>
      <c r="AO138" s="588" t="s">
        <v>746</v>
      </c>
      <c r="AP138" s="588"/>
      <c r="AQ138" s="588"/>
      <c r="AR138" s="588"/>
      <c r="AS138" s="588"/>
      <c r="AT138" s="588"/>
    </row>
    <row r="139" spans="1:48" ht="17.149999999999999" customHeight="1">
      <c r="A139" s="581"/>
      <c r="B139" s="581"/>
      <c r="C139" s="581"/>
      <c r="D139" s="581"/>
      <c r="E139" s="581"/>
      <c r="F139" s="581"/>
      <c r="G139" s="581"/>
      <c r="H139" s="581"/>
      <c r="I139" s="581"/>
      <c r="J139" s="581"/>
      <c r="K139" s="581"/>
      <c r="L139" s="581"/>
      <c r="M139" s="581"/>
      <c r="N139" s="581"/>
      <c r="O139" s="581"/>
      <c r="P139" s="581"/>
      <c r="Q139" s="581"/>
      <c r="R139" s="581"/>
      <c r="S139" s="581"/>
      <c r="T139" s="581"/>
      <c r="U139" s="581"/>
      <c r="V139" s="581"/>
      <c r="W139" s="581"/>
      <c r="X139" s="581"/>
      <c r="Y139" s="581"/>
      <c r="Z139" s="581"/>
      <c r="AA139" s="581"/>
      <c r="AB139" s="581"/>
      <c r="AC139" s="581"/>
      <c r="AD139" s="581"/>
      <c r="AE139" s="581"/>
      <c r="AF139" s="581"/>
      <c r="AG139" s="581"/>
      <c r="AH139" s="581"/>
      <c r="AI139" s="581"/>
      <c r="AJ139" s="581"/>
      <c r="AK139" s="581"/>
      <c r="AL139" s="581"/>
      <c r="AM139" s="581"/>
      <c r="AN139" s="581"/>
      <c r="AO139" s="581"/>
      <c r="AP139" s="581"/>
      <c r="AQ139" s="581"/>
      <c r="AR139" s="581"/>
      <c r="AS139" s="581"/>
      <c r="AT139" s="581"/>
    </row>
    <row r="140" spans="1:48" ht="17.149999999999999" customHeight="1">
      <c r="A140" s="601" t="s">
        <v>747</v>
      </c>
      <c r="B140" s="601"/>
      <c r="C140" s="601"/>
      <c r="D140" s="601"/>
      <c r="E140" s="601"/>
      <c r="F140" s="601"/>
      <c r="G140" s="601"/>
      <c r="H140" s="601"/>
      <c r="I140" s="601"/>
      <c r="J140" s="601"/>
      <c r="K140" s="601"/>
      <c r="L140" s="601"/>
      <c r="M140" s="601"/>
      <c r="N140" s="601"/>
      <c r="O140" s="601"/>
      <c r="P140" s="601"/>
      <c r="Q140" s="601"/>
      <c r="R140" s="601"/>
      <c r="S140" s="601"/>
      <c r="T140" s="601"/>
      <c r="U140" s="601"/>
      <c r="V140" s="601"/>
      <c r="W140" s="601"/>
      <c r="X140" s="601"/>
      <c r="Y140" s="601"/>
      <c r="Z140" s="601"/>
      <c r="AA140" s="601"/>
      <c r="AB140" s="601"/>
      <c r="AC140" s="601"/>
      <c r="AD140" s="601"/>
      <c r="AE140" s="601"/>
      <c r="AF140" s="601"/>
      <c r="AG140" s="601"/>
      <c r="AH140" s="601"/>
      <c r="AI140" s="601"/>
      <c r="AJ140" s="601"/>
      <c r="AK140" s="601"/>
      <c r="AL140" s="601"/>
      <c r="AM140" s="601"/>
      <c r="AN140" s="601"/>
      <c r="AO140" s="601"/>
      <c r="AP140" s="601"/>
      <c r="AQ140" s="601"/>
      <c r="AR140" s="601"/>
      <c r="AS140" s="601"/>
      <c r="AT140" s="601"/>
    </row>
    <row r="141" spans="1:48" ht="17.149999999999999" customHeight="1">
      <c r="A141" s="345" t="s">
        <v>748</v>
      </c>
      <c r="B141" s="345"/>
      <c r="C141" s="345"/>
      <c r="D141" s="345"/>
      <c r="E141" s="345"/>
      <c r="F141" s="345"/>
      <c r="G141" s="345"/>
      <c r="H141" s="345"/>
      <c r="I141" s="345"/>
      <c r="J141" s="345"/>
      <c r="K141" s="345"/>
      <c r="L141" s="345"/>
      <c r="M141" s="345"/>
      <c r="N141" s="345"/>
      <c r="O141" s="345"/>
      <c r="P141" s="345"/>
      <c r="Q141" s="345"/>
      <c r="R141" s="345"/>
      <c r="S141" s="345"/>
      <c r="T141" s="345"/>
      <c r="U141" s="345"/>
      <c r="V141" s="345"/>
      <c r="W141" s="374"/>
      <c r="X141" s="375" t="s">
        <v>662</v>
      </c>
      <c r="Y141" s="374"/>
      <c r="Z141" s="374"/>
      <c r="AA141" s="375" t="s">
        <v>663</v>
      </c>
      <c r="AB141" s="354"/>
      <c r="AC141" s="588" t="s">
        <v>749</v>
      </c>
      <c r="AD141" s="588"/>
      <c r="AE141" s="588"/>
      <c r="AF141" s="588"/>
      <c r="AG141" s="588"/>
      <c r="AH141" s="588"/>
      <c r="AI141" s="588"/>
      <c r="AJ141" s="588"/>
      <c r="AK141" s="588"/>
      <c r="AL141" s="588"/>
      <c r="AM141" s="588"/>
      <c r="AN141" s="588"/>
      <c r="AO141" s="588"/>
      <c r="AP141" s="588"/>
      <c r="AQ141" s="588"/>
      <c r="AR141" s="588"/>
      <c r="AS141" s="588"/>
      <c r="AT141" s="588"/>
    </row>
    <row r="142" spans="1:48" ht="17.149999999999999" customHeight="1">
      <c r="A142" s="354" t="s">
        <v>773</v>
      </c>
      <c r="B142" s="354"/>
      <c r="C142" s="354"/>
      <c r="D142" s="354"/>
      <c r="E142" s="354"/>
      <c r="F142" s="354"/>
      <c r="G142" s="354"/>
      <c r="H142" s="344"/>
      <c r="I142" s="583"/>
      <c r="J142" s="583"/>
      <c r="K142" s="583"/>
      <c r="L142" s="583"/>
      <c r="M142" s="583"/>
      <c r="N142" s="583"/>
      <c r="O142" s="583"/>
      <c r="P142" s="583"/>
      <c r="Q142" s="583"/>
      <c r="R142" s="589" t="s">
        <v>750</v>
      </c>
      <c r="S142" s="589"/>
      <c r="T142" s="589"/>
      <c r="U142" s="583"/>
      <c r="V142" s="583"/>
      <c r="W142" s="583"/>
      <c r="X142" s="583"/>
      <c r="Y142" s="588" t="s">
        <v>772</v>
      </c>
      <c r="Z142" s="588"/>
      <c r="AA142" s="588"/>
      <c r="AB142" s="583"/>
      <c r="AC142" s="583"/>
      <c r="AD142" s="583"/>
      <c r="AE142" s="583"/>
      <c r="AF142" s="583"/>
      <c r="AG142" s="583"/>
      <c r="AH142" s="583"/>
      <c r="AI142" s="600" t="s">
        <v>751</v>
      </c>
      <c r="AJ142" s="600"/>
      <c r="AK142" s="600"/>
      <c r="AL142" s="583"/>
      <c r="AM142" s="583"/>
      <c r="AN142" s="583"/>
      <c r="AO142" s="583"/>
      <c r="AP142" s="583"/>
      <c r="AQ142" s="583"/>
      <c r="AR142" s="583"/>
      <c r="AS142" s="583"/>
      <c r="AT142" s="363"/>
    </row>
    <row r="143" spans="1:48" ht="17.149999999999999" customHeight="1">
      <c r="D143" s="581"/>
      <c r="E143" s="581"/>
      <c r="F143" s="581"/>
      <c r="G143" s="581"/>
      <c r="H143" s="581"/>
      <c r="I143" s="581"/>
      <c r="J143" s="581"/>
      <c r="K143" s="581"/>
      <c r="L143" s="581"/>
      <c r="M143" s="581"/>
      <c r="N143" s="581"/>
      <c r="O143" s="581"/>
      <c r="P143" s="581"/>
      <c r="Q143" s="581"/>
      <c r="R143" s="581"/>
      <c r="S143" s="581"/>
      <c r="T143" s="581"/>
      <c r="U143" s="397"/>
      <c r="V143" s="397"/>
      <c r="W143" s="397"/>
      <c r="X143" s="581"/>
      <c r="Y143" s="581"/>
      <c r="Z143" s="581"/>
      <c r="AA143" s="581"/>
      <c r="AB143" s="581"/>
      <c r="AC143" s="581"/>
      <c r="AD143" s="581"/>
      <c r="AE143" s="581"/>
      <c r="AF143" s="581"/>
      <c r="AG143" s="581"/>
      <c r="AH143" s="581"/>
      <c r="AI143" s="581"/>
      <c r="AJ143" s="581"/>
      <c r="AK143" s="581"/>
      <c r="AL143" s="581"/>
      <c r="AM143" s="581"/>
      <c r="AN143" s="581"/>
      <c r="AO143" s="581"/>
      <c r="AP143" s="581"/>
      <c r="AQ143" s="581"/>
      <c r="AR143" s="581"/>
      <c r="AS143" s="581"/>
      <c r="AT143" s="581"/>
    </row>
    <row r="144" spans="1:48" ht="17.149999999999999" customHeight="1">
      <c r="A144" s="581"/>
      <c r="B144" s="581"/>
      <c r="C144" s="581"/>
      <c r="D144" s="581"/>
      <c r="E144" s="581"/>
      <c r="F144" s="581"/>
      <c r="G144" s="581"/>
      <c r="H144" s="581"/>
      <c r="I144" s="581"/>
      <c r="J144" s="581"/>
      <c r="K144" s="581"/>
      <c r="L144" s="581"/>
      <c r="M144" s="581"/>
      <c r="N144" s="581"/>
      <c r="O144" s="581"/>
      <c r="P144" s="581"/>
      <c r="Q144" s="581"/>
      <c r="R144" s="581"/>
      <c r="S144" s="581"/>
      <c r="T144" s="581"/>
      <c r="U144" s="581"/>
      <c r="V144" s="581"/>
      <c r="W144" s="581"/>
      <c r="X144" s="581"/>
      <c r="Y144" s="581"/>
      <c r="Z144" s="581"/>
      <c r="AA144" s="581"/>
      <c r="AB144" s="581"/>
      <c r="AC144" s="581"/>
      <c r="AD144" s="581"/>
      <c r="AE144" s="581"/>
      <c r="AF144" s="581"/>
      <c r="AG144" s="581"/>
      <c r="AH144" s="581"/>
      <c r="AI144" s="581"/>
      <c r="AJ144" s="581"/>
      <c r="AK144" s="581"/>
      <c r="AL144" s="581"/>
      <c r="AM144" s="581"/>
      <c r="AN144" s="581"/>
      <c r="AO144" s="581"/>
      <c r="AP144" s="581"/>
      <c r="AQ144" s="581"/>
      <c r="AR144" s="581"/>
      <c r="AS144" s="581"/>
      <c r="AT144" s="581"/>
    </row>
    <row r="145" spans="1:46" ht="17.149999999999999" customHeight="1">
      <c r="A145" s="375" t="s">
        <v>752</v>
      </c>
      <c r="B145" s="350"/>
      <c r="C145" s="350"/>
      <c r="D145" s="350"/>
      <c r="E145" s="350"/>
      <c r="F145" s="350"/>
      <c r="G145" s="350"/>
      <c r="H145" s="350"/>
      <c r="I145" s="350"/>
      <c r="J145" s="350"/>
      <c r="K145" s="350"/>
      <c r="L145" s="374"/>
      <c r="M145" s="375" t="s">
        <v>662</v>
      </c>
      <c r="N145" s="374"/>
      <c r="O145" s="374"/>
      <c r="P145" s="375" t="s">
        <v>663</v>
      </c>
      <c r="Q145" s="350"/>
      <c r="R145" s="581"/>
      <c r="S145" s="581"/>
      <c r="T145" s="581"/>
      <c r="U145" s="581"/>
      <c r="V145" s="581"/>
      <c r="W145" s="581"/>
      <c r="X145" s="581"/>
      <c r="Y145" s="581"/>
      <c r="Z145" s="581"/>
      <c r="AA145" s="581"/>
      <c r="AB145" s="581"/>
      <c r="AC145" s="581"/>
      <c r="AD145" s="581"/>
      <c r="AE145" s="581"/>
      <c r="AF145" s="581"/>
      <c r="AG145" s="581"/>
      <c r="AH145" s="581"/>
      <c r="AI145" s="581"/>
      <c r="AJ145" s="581"/>
      <c r="AK145" s="581"/>
      <c r="AL145" s="581"/>
      <c r="AM145" s="581"/>
      <c r="AN145" s="581"/>
      <c r="AO145" s="581"/>
      <c r="AP145" s="581"/>
      <c r="AQ145" s="581"/>
      <c r="AR145" s="581"/>
      <c r="AS145" s="581"/>
      <c r="AT145" s="581"/>
    </row>
    <row r="146" spans="1:46" ht="17.149999999999999" customHeight="1">
      <c r="A146" s="588" t="s">
        <v>753</v>
      </c>
      <c r="B146" s="588"/>
      <c r="C146" s="588"/>
      <c r="D146" s="588"/>
      <c r="E146" s="588"/>
      <c r="F146" s="588"/>
      <c r="G146" s="583"/>
      <c r="H146" s="583"/>
      <c r="I146" s="583"/>
      <c r="J146" s="583"/>
      <c r="K146" s="583"/>
      <c r="L146" s="583"/>
      <c r="M146" s="583"/>
      <c r="N146" s="589" t="s">
        <v>754</v>
      </c>
      <c r="O146" s="589"/>
      <c r="P146" s="589"/>
      <c r="Q146" s="589"/>
      <c r="R146" s="589"/>
      <c r="S146" s="589"/>
      <c r="T146" s="583"/>
      <c r="U146" s="583"/>
      <c r="V146" s="583"/>
      <c r="W146" s="583"/>
      <c r="X146" s="583"/>
      <c r="Y146" s="583"/>
      <c r="Z146" s="583"/>
      <c r="AA146" s="589" t="s">
        <v>755</v>
      </c>
      <c r="AB146" s="589"/>
      <c r="AC146" s="589"/>
      <c r="AD146" s="589"/>
      <c r="AE146" s="589"/>
      <c r="AF146" s="589"/>
      <c r="AG146" s="583"/>
      <c r="AH146" s="583"/>
      <c r="AI146" s="583"/>
      <c r="AJ146" s="583"/>
      <c r="AK146" s="583"/>
      <c r="AL146" s="583"/>
      <c r="AM146" s="583"/>
      <c r="AN146" s="583"/>
      <c r="AO146" s="583"/>
      <c r="AP146" s="583"/>
      <c r="AQ146" s="583"/>
      <c r="AR146" s="583"/>
      <c r="AS146" s="583"/>
      <c r="AT146" s="583"/>
    </row>
    <row r="147" spans="1:46" ht="17.149999999999999" customHeight="1">
      <c r="A147" s="588" t="s">
        <v>753</v>
      </c>
      <c r="B147" s="588"/>
      <c r="C147" s="588"/>
      <c r="D147" s="588"/>
      <c r="E147" s="588"/>
      <c r="F147" s="588"/>
      <c r="G147" s="590"/>
      <c r="H147" s="590"/>
      <c r="I147" s="590"/>
      <c r="J147" s="590"/>
      <c r="K147" s="590"/>
      <c r="L147" s="590"/>
      <c r="M147" s="590"/>
      <c r="N147" s="589" t="s">
        <v>754</v>
      </c>
      <c r="O147" s="589"/>
      <c r="P147" s="589"/>
      <c r="Q147" s="589"/>
      <c r="R147" s="589"/>
      <c r="S147" s="589"/>
      <c r="T147" s="583"/>
      <c r="U147" s="583"/>
      <c r="V147" s="583"/>
      <c r="W147" s="583"/>
      <c r="X147" s="583"/>
      <c r="Y147" s="583"/>
      <c r="Z147" s="583"/>
      <c r="AA147" s="589" t="s">
        <v>755</v>
      </c>
      <c r="AB147" s="589"/>
      <c r="AC147" s="589"/>
      <c r="AD147" s="589"/>
      <c r="AE147" s="589"/>
      <c r="AF147" s="589"/>
      <c r="AG147" s="583"/>
      <c r="AH147" s="583"/>
      <c r="AI147" s="583"/>
      <c r="AJ147" s="583"/>
      <c r="AK147" s="583"/>
      <c r="AL147" s="583"/>
      <c r="AM147" s="583"/>
      <c r="AN147" s="583"/>
      <c r="AO147" s="583"/>
      <c r="AP147" s="583"/>
      <c r="AQ147" s="583"/>
      <c r="AR147" s="583"/>
      <c r="AS147" s="583"/>
      <c r="AT147" s="583"/>
    </row>
    <row r="148" spans="1:46" ht="17.149999999999999" customHeight="1">
      <c r="A148" s="588" t="s">
        <v>753</v>
      </c>
      <c r="B148" s="588"/>
      <c r="C148" s="588"/>
      <c r="D148" s="588"/>
      <c r="E148" s="588"/>
      <c r="F148" s="588"/>
      <c r="G148" s="590"/>
      <c r="H148" s="590"/>
      <c r="I148" s="590"/>
      <c r="J148" s="590"/>
      <c r="K148" s="590"/>
      <c r="L148" s="590"/>
      <c r="M148" s="590"/>
      <c r="N148" s="589" t="s">
        <v>754</v>
      </c>
      <c r="O148" s="589"/>
      <c r="P148" s="589"/>
      <c r="Q148" s="589"/>
      <c r="R148" s="589"/>
      <c r="S148" s="589"/>
      <c r="T148" s="583"/>
      <c r="U148" s="583"/>
      <c r="V148" s="583"/>
      <c r="W148" s="583"/>
      <c r="X148" s="583"/>
      <c r="Y148" s="583"/>
      <c r="Z148" s="583"/>
      <c r="AA148" s="589" t="s">
        <v>755</v>
      </c>
      <c r="AB148" s="589"/>
      <c r="AC148" s="589"/>
      <c r="AD148" s="589"/>
      <c r="AE148" s="589"/>
      <c r="AF148" s="589"/>
      <c r="AG148" s="583"/>
      <c r="AH148" s="583"/>
      <c r="AI148" s="583"/>
      <c r="AJ148" s="583"/>
      <c r="AK148" s="583"/>
      <c r="AL148" s="583"/>
      <c r="AM148" s="583"/>
      <c r="AN148" s="583"/>
      <c r="AO148" s="583"/>
      <c r="AP148" s="583"/>
      <c r="AQ148" s="583"/>
      <c r="AR148" s="583"/>
      <c r="AS148" s="583"/>
      <c r="AT148" s="583"/>
    </row>
    <row r="149" spans="1:46" ht="17.149999999999999" customHeight="1">
      <c r="A149" s="588" t="s">
        <v>753</v>
      </c>
      <c r="B149" s="588"/>
      <c r="C149" s="588"/>
      <c r="D149" s="588"/>
      <c r="E149" s="588"/>
      <c r="F149" s="588"/>
      <c r="G149" s="583"/>
      <c r="H149" s="583"/>
      <c r="I149" s="583"/>
      <c r="J149" s="583"/>
      <c r="K149" s="583"/>
      <c r="L149" s="583"/>
      <c r="M149" s="583"/>
      <c r="N149" s="589" t="s">
        <v>754</v>
      </c>
      <c r="O149" s="589"/>
      <c r="P149" s="589"/>
      <c r="Q149" s="589"/>
      <c r="R149" s="589"/>
      <c r="S149" s="589"/>
      <c r="T149" s="583"/>
      <c r="U149" s="583"/>
      <c r="V149" s="583"/>
      <c r="W149" s="583"/>
      <c r="X149" s="583"/>
      <c r="Y149" s="583"/>
      <c r="Z149" s="583"/>
      <c r="AA149" s="589" t="s">
        <v>755</v>
      </c>
      <c r="AB149" s="589"/>
      <c r="AC149" s="589"/>
      <c r="AD149" s="589"/>
      <c r="AE149" s="589"/>
      <c r="AF149" s="589"/>
      <c r="AG149" s="583"/>
      <c r="AH149" s="583"/>
      <c r="AI149" s="583"/>
      <c r="AJ149" s="583"/>
      <c r="AK149" s="583"/>
      <c r="AL149" s="583"/>
      <c r="AM149" s="583"/>
      <c r="AN149" s="583"/>
      <c r="AO149" s="583"/>
      <c r="AP149" s="583"/>
      <c r="AQ149" s="583"/>
      <c r="AR149" s="583"/>
      <c r="AS149" s="583"/>
      <c r="AT149" s="583"/>
    </row>
    <row r="150" spans="1:46" ht="17.149999999999999" customHeight="1">
      <c r="A150" s="581"/>
      <c r="B150" s="581"/>
      <c r="C150" s="581"/>
      <c r="D150" s="581"/>
      <c r="E150" s="581"/>
      <c r="F150" s="581"/>
      <c r="G150" s="581"/>
      <c r="H150" s="581"/>
      <c r="I150" s="581"/>
      <c r="J150" s="581"/>
      <c r="K150" s="581"/>
      <c r="L150" s="581"/>
      <c r="M150" s="581"/>
      <c r="N150" s="581"/>
      <c r="O150" s="581"/>
      <c r="P150" s="581"/>
      <c r="Q150" s="581"/>
      <c r="R150" s="581"/>
      <c r="S150" s="581"/>
      <c r="T150" s="581"/>
      <c r="U150" s="581"/>
      <c r="V150" s="581"/>
      <c r="W150" s="581"/>
      <c r="X150" s="581"/>
      <c r="Y150" s="581"/>
      <c r="Z150" s="581"/>
      <c r="AA150" s="581"/>
      <c r="AB150" s="581"/>
      <c r="AC150" s="581"/>
      <c r="AD150" s="581"/>
      <c r="AE150" s="581"/>
      <c r="AF150" s="581"/>
      <c r="AG150" s="581"/>
      <c r="AH150" s="581"/>
      <c r="AI150" s="581"/>
      <c r="AJ150" s="581"/>
      <c r="AK150" s="581"/>
      <c r="AL150" s="581"/>
      <c r="AM150" s="581"/>
      <c r="AN150" s="581"/>
      <c r="AO150" s="581"/>
      <c r="AP150" s="581"/>
      <c r="AQ150" s="581"/>
      <c r="AR150" s="581"/>
      <c r="AS150" s="581"/>
      <c r="AT150" s="581"/>
    </row>
    <row r="151" spans="1:46" ht="17.149999999999999" customHeight="1">
      <c r="A151" s="581"/>
      <c r="B151" s="591" t="s">
        <v>820</v>
      </c>
      <c r="C151" s="592"/>
      <c r="D151" s="592"/>
      <c r="E151" s="592"/>
      <c r="F151" s="592"/>
      <c r="G151" s="592"/>
      <c r="H151" s="592"/>
      <c r="I151" s="592"/>
      <c r="J151" s="592"/>
      <c r="K151" s="592"/>
      <c r="L151" s="592"/>
      <c r="M151" s="592"/>
      <c r="N151" s="592"/>
      <c r="O151" s="592"/>
      <c r="P151" s="592"/>
      <c r="Q151" s="592"/>
      <c r="R151" s="592"/>
      <c r="S151" s="592"/>
      <c r="T151" s="592"/>
      <c r="U151" s="592"/>
      <c r="V151" s="592"/>
      <c r="W151" s="592"/>
      <c r="X151" s="592"/>
      <c r="Y151" s="592"/>
      <c r="Z151" s="592"/>
      <c r="AA151" s="592"/>
      <c r="AB151" s="592"/>
      <c r="AC151" s="592"/>
      <c r="AD151" s="592"/>
      <c r="AE151" s="592"/>
      <c r="AF151" s="592"/>
      <c r="AG151" s="592"/>
      <c r="AH151" s="592"/>
      <c r="AI151" s="592"/>
      <c r="AJ151" s="592"/>
      <c r="AK151" s="592"/>
      <c r="AL151" s="592"/>
      <c r="AM151" s="592"/>
      <c r="AN151" s="592"/>
      <c r="AO151" s="592"/>
      <c r="AP151" s="592"/>
      <c r="AQ151" s="592"/>
      <c r="AR151" s="592"/>
      <c r="AS151" s="593"/>
      <c r="AT151" s="581"/>
    </row>
    <row r="152" spans="1:46" ht="17.149999999999999" customHeight="1">
      <c r="A152" s="581"/>
      <c r="B152" s="594"/>
      <c r="C152" s="595"/>
      <c r="D152" s="595"/>
      <c r="E152" s="595"/>
      <c r="F152" s="595"/>
      <c r="G152" s="595"/>
      <c r="H152" s="595"/>
      <c r="I152" s="595"/>
      <c r="J152" s="595"/>
      <c r="K152" s="595"/>
      <c r="L152" s="595"/>
      <c r="M152" s="595"/>
      <c r="N152" s="595"/>
      <c r="O152" s="595"/>
      <c r="P152" s="595"/>
      <c r="Q152" s="595"/>
      <c r="R152" s="595"/>
      <c r="S152" s="595"/>
      <c r="T152" s="595"/>
      <c r="U152" s="595"/>
      <c r="V152" s="595"/>
      <c r="W152" s="595"/>
      <c r="X152" s="595"/>
      <c r="Y152" s="595"/>
      <c r="Z152" s="595"/>
      <c r="AA152" s="595"/>
      <c r="AB152" s="595"/>
      <c r="AC152" s="595"/>
      <c r="AD152" s="595"/>
      <c r="AE152" s="595"/>
      <c r="AF152" s="595"/>
      <c r="AG152" s="595"/>
      <c r="AH152" s="595"/>
      <c r="AI152" s="595"/>
      <c r="AJ152" s="595"/>
      <c r="AK152" s="595"/>
      <c r="AL152" s="595"/>
      <c r="AM152" s="595"/>
      <c r="AN152" s="595"/>
      <c r="AO152" s="595"/>
      <c r="AP152" s="595"/>
      <c r="AQ152" s="595"/>
      <c r="AR152" s="595"/>
      <c r="AS152" s="596"/>
      <c r="AT152" s="581"/>
    </row>
    <row r="153" spans="1:46" ht="17.149999999999999" customHeight="1">
      <c r="A153" s="581"/>
      <c r="B153" s="594"/>
      <c r="C153" s="595"/>
      <c r="D153" s="595"/>
      <c r="E153" s="595"/>
      <c r="F153" s="595"/>
      <c r="G153" s="595"/>
      <c r="H153" s="595"/>
      <c r="I153" s="595"/>
      <c r="J153" s="595"/>
      <c r="K153" s="595"/>
      <c r="L153" s="595"/>
      <c r="M153" s="595"/>
      <c r="N153" s="595"/>
      <c r="O153" s="595"/>
      <c r="P153" s="595"/>
      <c r="Q153" s="595"/>
      <c r="R153" s="595"/>
      <c r="S153" s="595"/>
      <c r="T153" s="595"/>
      <c r="U153" s="595"/>
      <c r="V153" s="595"/>
      <c r="W153" s="595"/>
      <c r="X153" s="595"/>
      <c r="Y153" s="595"/>
      <c r="Z153" s="595"/>
      <c r="AA153" s="595"/>
      <c r="AB153" s="595"/>
      <c r="AC153" s="595"/>
      <c r="AD153" s="595"/>
      <c r="AE153" s="595"/>
      <c r="AF153" s="595"/>
      <c r="AG153" s="595"/>
      <c r="AH153" s="595"/>
      <c r="AI153" s="595"/>
      <c r="AJ153" s="595"/>
      <c r="AK153" s="595"/>
      <c r="AL153" s="595"/>
      <c r="AM153" s="595"/>
      <c r="AN153" s="595"/>
      <c r="AO153" s="595"/>
      <c r="AP153" s="595"/>
      <c r="AQ153" s="595"/>
      <c r="AR153" s="595"/>
      <c r="AS153" s="596"/>
      <c r="AT153" s="581"/>
    </row>
    <row r="154" spans="1:46" ht="17.149999999999999" customHeight="1">
      <c r="A154" s="363"/>
      <c r="B154" s="597"/>
      <c r="C154" s="598"/>
      <c r="D154" s="598"/>
      <c r="E154" s="598"/>
      <c r="F154" s="598"/>
      <c r="G154" s="598"/>
      <c r="H154" s="598"/>
      <c r="I154" s="598"/>
      <c r="J154" s="598"/>
      <c r="K154" s="598"/>
      <c r="L154" s="598"/>
      <c r="M154" s="598"/>
      <c r="N154" s="598"/>
      <c r="O154" s="598"/>
      <c r="P154" s="598"/>
      <c r="Q154" s="598"/>
      <c r="R154" s="598"/>
      <c r="S154" s="598"/>
      <c r="T154" s="598"/>
      <c r="U154" s="598"/>
      <c r="V154" s="598"/>
      <c r="W154" s="598"/>
      <c r="X154" s="598"/>
      <c r="Y154" s="598"/>
      <c r="Z154" s="598"/>
      <c r="AA154" s="598"/>
      <c r="AB154" s="598"/>
      <c r="AC154" s="598"/>
      <c r="AD154" s="598"/>
      <c r="AE154" s="598"/>
      <c r="AF154" s="598"/>
      <c r="AG154" s="598"/>
      <c r="AH154" s="598"/>
      <c r="AI154" s="598"/>
      <c r="AJ154" s="598"/>
      <c r="AK154" s="598"/>
      <c r="AL154" s="598"/>
      <c r="AM154" s="598"/>
      <c r="AN154" s="598"/>
      <c r="AO154" s="598"/>
      <c r="AP154" s="598"/>
      <c r="AQ154" s="598"/>
      <c r="AR154" s="598"/>
      <c r="AS154" s="599"/>
      <c r="AT154" s="363"/>
    </row>
    <row r="155" spans="1:46" ht="30.75" customHeight="1">
      <c r="A155" s="589" t="s">
        <v>756</v>
      </c>
      <c r="B155" s="589"/>
      <c r="C155" s="589"/>
      <c r="D155" s="589"/>
      <c r="E155" s="589"/>
      <c r="F155" s="589"/>
      <c r="G155" s="589"/>
      <c r="H155" s="589"/>
      <c r="I155" s="586">
        <f>+'INFO CLIENTE'!B16</f>
        <v>0</v>
      </c>
      <c r="J155" s="587"/>
      <c r="K155" s="587"/>
      <c r="L155" s="587"/>
      <c r="M155" s="587"/>
      <c r="N155" s="587"/>
      <c r="O155" s="587"/>
      <c r="P155" s="587"/>
      <c r="Q155" s="587"/>
      <c r="R155" s="587"/>
      <c r="S155" s="587"/>
      <c r="T155" s="587"/>
      <c r="U155" s="587"/>
      <c r="V155" s="587"/>
      <c r="W155" s="587"/>
      <c r="X155" s="587"/>
      <c r="Y155" s="587"/>
      <c r="Z155" s="587"/>
      <c r="AA155" s="587"/>
      <c r="AB155" s="587"/>
      <c r="AC155" s="587"/>
      <c r="AD155" s="587"/>
      <c r="AE155" s="587"/>
      <c r="AF155" s="587"/>
      <c r="AG155" s="587"/>
      <c r="AH155" s="587"/>
      <c r="AI155" s="587"/>
      <c r="AJ155" s="587"/>
      <c r="AK155" s="587"/>
      <c r="AL155" s="587"/>
      <c r="AM155" s="587"/>
      <c r="AN155" s="587"/>
      <c r="AO155" s="587"/>
      <c r="AP155" s="587"/>
      <c r="AQ155" s="587"/>
      <c r="AR155" s="587"/>
      <c r="AS155" s="587"/>
      <c r="AT155" s="587"/>
    </row>
    <row r="156" spans="1:46" ht="17.149999999999999" customHeight="1">
      <c r="A156" s="581"/>
      <c r="B156" s="581"/>
      <c r="C156" s="581"/>
      <c r="D156" s="581"/>
      <c r="E156" s="581"/>
      <c r="F156" s="581"/>
      <c r="G156" s="581"/>
      <c r="H156" s="581"/>
      <c r="I156" s="581"/>
      <c r="J156" s="581"/>
      <c r="K156" s="581"/>
      <c r="L156" s="581"/>
      <c r="M156" s="581"/>
      <c r="N156" s="581"/>
      <c r="O156" s="581"/>
      <c r="P156" s="581"/>
      <c r="Q156" s="581"/>
      <c r="R156" s="581"/>
      <c r="S156" s="581"/>
      <c r="T156" s="581"/>
      <c r="U156" s="581"/>
      <c r="V156" s="581"/>
      <c r="W156" s="581"/>
      <c r="X156" s="581"/>
      <c r="Y156" s="581"/>
      <c r="Z156" s="581"/>
      <c r="AA156" s="581"/>
      <c r="AB156" s="581"/>
      <c r="AC156" s="581"/>
      <c r="AD156" s="581"/>
      <c r="AE156" s="581"/>
      <c r="AF156" s="581"/>
      <c r="AG156" s="581"/>
      <c r="AH156" s="581"/>
      <c r="AI156" s="581"/>
      <c r="AJ156" s="581"/>
      <c r="AK156" s="581"/>
      <c r="AL156" s="581"/>
      <c r="AM156" s="581"/>
      <c r="AN156" s="581"/>
      <c r="AO156" s="581"/>
      <c r="AP156" s="581"/>
      <c r="AQ156" s="581"/>
      <c r="AR156" s="581"/>
      <c r="AS156" s="581"/>
      <c r="AT156" s="581"/>
    </row>
    <row r="157" spans="1:46" ht="17.149999999999999" customHeight="1">
      <c r="A157" s="582"/>
      <c r="B157" s="582"/>
      <c r="C157" s="582"/>
      <c r="D157" s="582"/>
      <c r="E157" s="582"/>
      <c r="F157" s="582"/>
      <c r="G157" s="582"/>
      <c r="H157" s="582"/>
      <c r="I157" s="582"/>
      <c r="J157" s="582"/>
      <c r="K157" s="582"/>
      <c r="L157" s="582"/>
      <c r="M157" s="582"/>
      <c r="N157" s="582"/>
      <c r="O157" s="582"/>
      <c r="P157" s="582"/>
      <c r="Q157" s="581"/>
      <c r="R157" s="582"/>
      <c r="S157" s="582"/>
      <c r="T157" s="582"/>
      <c r="U157" s="582"/>
      <c r="V157" s="582"/>
      <c r="W157" s="582"/>
      <c r="X157" s="582"/>
      <c r="Y157" s="582"/>
      <c r="Z157" s="582"/>
      <c r="AA157" s="582"/>
      <c r="AB157" s="582"/>
      <c r="AC157" s="582"/>
      <c r="AD157" s="582"/>
      <c r="AE157" s="582"/>
      <c r="AF157" s="582"/>
      <c r="AG157" s="582"/>
      <c r="AH157" s="581"/>
      <c r="AI157" s="584"/>
      <c r="AJ157" s="582"/>
      <c r="AK157" s="582"/>
      <c r="AL157" s="582"/>
      <c r="AM157" s="582"/>
      <c r="AN157" s="582"/>
      <c r="AO157" s="582"/>
      <c r="AP157" s="582"/>
      <c r="AQ157" s="582"/>
      <c r="AR157" s="582"/>
      <c r="AS157" s="582"/>
      <c r="AT157" s="582"/>
    </row>
    <row r="158" spans="1:46" ht="17.149999999999999" customHeight="1">
      <c r="A158" s="582"/>
      <c r="B158" s="582"/>
      <c r="C158" s="582"/>
      <c r="D158" s="582"/>
      <c r="E158" s="582"/>
      <c r="F158" s="582"/>
      <c r="G158" s="582"/>
      <c r="H158" s="582"/>
      <c r="I158" s="582"/>
      <c r="J158" s="582"/>
      <c r="K158" s="582"/>
      <c r="L158" s="582"/>
      <c r="M158" s="582"/>
      <c r="N158" s="582"/>
      <c r="O158" s="582"/>
      <c r="P158" s="582"/>
      <c r="Q158" s="581"/>
      <c r="R158" s="582"/>
      <c r="S158" s="582"/>
      <c r="T158" s="582"/>
      <c r="U158" s="582"/>
      <c r="V158" s="582"/>
      <c r="W158" s="582"/>
      <c r="X158" s="582"/>
      <c r="Y158" s="582"/>
      <c r="Z158" s="582"/>
      <c r="AA158" s="582"/>
      <c r="AB158" s="582"/>
      <c r="AC158" s="582"/>
      <c r="AD158" s="582"/>
      <c r="AE158" s="582"/>
      <c r="AF158" s="582"/>
      <c r="AG158" s="582"/>
      <c r="AH158" s="581"/>
      <c r="AI158" s="582"/>
      <c r="AJ158" s="582"/>
      <c r="AK158" s="582"/>
      <c r="AL158" s="582"/>
      <c r="AM158" s="582"/>
      <c r="AN158" s="582"/>
      <c r="AO158" s="582"/>
      <c r="AP158" s="582"/>
      <c r="AQ158" s="582"/>
      <c r="AR158" s="582"/>
      <c r="AS158" s="582"/>
      <c r="AT158" s="582"/>
    </row>
    <row r="159" spans="1:46" ht="17.149999999999999" customHeight="1">
      <c r="A159" s="583"/>
      <c r="B159" s="583"/>
      <c r="C159" s="583"/>
      <c r="D159" s="583"/>
      <c r="E159" s="583"/>
      <c r="F159" s="583"/>
      <c r="G159" s="583"/>
      <c r="H159" s="583"/>
      <c r="I159" s="583"/>
      <c r="J159" s="583"/>
      <c r="K159" s="583"/>
      <c r="L159" s="583"/>
      <c r="M159" s="583"/>
      <c r="N159" s="583"/>
      <c r="O159" s="583"/>
      <c r="P159" s="583"/>
      <c r="Q159" s="581"/>
      <c r="R159" s="583"/>
      <c r="S159" s="583"/>
      <c r="T159" s="583"/>
      <c r="U159" s="583"/>
      <c r="V159" s="583"/>
      <c r="W159" s="583"/>
      <c r="X159" s="583"/>
      <c r="Y159" s="583"/>
      <c r="Z159" s="583"/>
      <c r="AA159" s="583"/>
      <c r="AB159" s="583"/>
      <c r="AC159" s="583"/>
      <c r="AD159" s="583"/>
      <c r="AE159" s="583"/>
      <c r="AF159" s="583"/>
      <c r="AG159" s="583"/>
      <c r="AH159" s="581"/>
      <c r="AI159" s="583"/>
      <c r="AJ159" s="583"/>
      <c r="AK159" s="583"/>
      <c r="AL159" s="583"/>
      <c r="AM159" s="583"/>
      <c r="AN159" s="583"/>
      <c r="AO159" s="583"/>
      <c r="AP159" s="583"/>
      <c r="AQ159" s="583"/>
      <c r="AR159" s="583"/>
      <c r="AS159" s="583"/>
      <c r="AT159" s="583"/>
    </row>
    <row r="160" spans="1:46" ht="17.149999999999999" customHeight="1">
      <c r="A160" s="585" t="s">
        <v>757</v>
      </c>
      <c r="B160" s="585"/>
      <c r="C160" s="585"/>
      <c r="D160" s="585"/>
      <c r="E160" s="585"/>
      <c r="F160" s="585"/>
      <c r="G160" s="585"/>
      <c r="H160" s="585"/>
      <c r="I160" s="585"/>
      <c r="J160" s="585"/>
      <c r="K160" s="585"/>
      <c r="L160" s="585"/>
      <c r="M160" s="585"/>
      <c r="N160" s="585"/>
      <c r="O160" s="585"/>
      <c r="P160" s="585"/>
      <c r="Q160" s="581"/>
      <c r="R160" s="585" t="s">
        <v>758</v>
      </c>
      <c r="S160" s="585"/>
      <c r="T160" s="585"/>
      <c r="U160" s="585"/>
      <c r="V160" s="585"/>
      <c r="W160" s="585"/>
      <c r="X160" s="585"/>
      <c r="Y160" s="585"/>
      <c r="Z160" s="585"/>
      <c r="AA160" s="585"/>
      <c r="AB160" s="585"/>
      <c r="AC160" s="585"/>
      <c r="AD160" s="585"/>
      <c r="AE160" s="585"/>
      <c r="AF160" s="585"/>
      <c r="AG160" s="585"/>
      <c r="AH160" s="581"/>
      <c r="AI160" s="585" t="s">
        <v>759</v>
      </c>
      <c r="AJ160" s="585"/>
      <c r="AK160" s="585"/>
      <c r="AL160" s="585"/>
      <c r="AM160" s="585"/>
      <c r="AN160" s="585"/>
      <c r="AO160" s="585"/>
      <c r="AP160" s="585"/>
      <c r="AQ160" s="585"/>
      <c r="AR160" s="585"/>
      <c r="AS160" s="585"/>
      <c r="AT160" s="585"/>
    </row>
    <row r="161" spans="1:46" ht="17.149999999999999" customHeight="1">
      <c r="A161" s="577"/>
      <c r="B161" s="577"/>
      <c r="C161" s="577"/>
      <c r="D161" s="577"/>
      <c r="E161" s="577"/>
      <c r="F161" s="577"/>
      <c r="G161" s="577"/>
      <c r="H161" s="577"/>
      <c r="I161" s="577"/>
      <c r="J161" s="577"/>
      <c r="K161" s="577"/>
      <c r="L161" s="577"/>
      <c r="M161" s="577"/>
      <c r="N161" s="577"/>
      <c r="O161" s="577"/>
      <c r="P161" s="577"/>
      <c r="Q161" s="577"/>
      <c r="R161" s="577"/>
      <c r="S161" s="577"/>
      <c r="T161" s="577"/>
      <c r="U161" s="577"/>
      <c r="V161" s="577"/>
      <c r="W161" s="577"/>
      <c r="X161" s="577"/>
      <c r="Y161" s="577"/>
      <c r="Z161" s="577"/>
      <c r="AA161" s="577"/>
      <c r="AB161" s="577"/>
      <c r="AC161" s="577"/>
      <c r="AD161" s="577"/>
      <c r="AE161" s="577"/>
      <c r="AF161" s="577"/>
      <c r="AG161" s="577"/>
      <c r="AH161" s="577"/>
      <c r="AI161" s="577"/>
      <c r="AJ161" s="577"/>
      <c r="AK161" s="577"/>
      <c r="AL161" s="577"/>
      <c r="AM161" s="577"/>
      <c r="AN161" s="577"/>
      <c r="AO161" s="577"/>
      <c r="AP161" s="577"/>
      <c r="AQ161" s="577"/>
      <c r="AR161" s="577"/>
      <c r="AS161" s="577"/>
      <c r="AT161" s="577"/>
    </row>
    <row r="162" spans="1:46" ht="17.149999999999999" customHeight="1">
      <c r="A162" s="578" t="s">
        <v>760</v>
      </c>
      <c r="B162" s="578"/>
      <c r="C162" s="578"/>
      <c r="D162" s="578"/>
      <c r="E162" s="578"/>
      <c r="F162" s="578"/>
      <c r="G162" s="578"/>
      <c r="H162" s="578"/>
      <c r="I162" s="578"/>
      <c r="J162" s="578"/>
      <c r="K162" s="578"/>
      <c r="L162" s="578"/>
      <c r="M162" s="578"/>
      <c r="N162" s="578"/>
      <c r="O162" s="578"/>
      <c r="P162" s="578"/>
      <c r="Q162" s="578"/>
      <c r="R162" s="578"/>
      <c r="S162" s="578"/>
      <c r="T162" s="578"/>
      <c r="U162" s="578"/>
      <c r="V162" s="578"/>
      <c r="W162" s="578"/>
      <c r="X162" s="578"/>
      <c r="Y162" s="578"/>
      <c r="Z162" s="578"/>
      <c r="AA162" s="578"/>
      <c r="AB162" s="578"/>
      <c r="AC162" s="578"/>
      <c r="AD162" s="578"/>
      <c r="AE162" s="578"/>
      <c r="AF162" s="578"/>
      <c r="AG162" s="578"/>
      <c r="AH162" s="578"/>
      <c r="AI162" s="578"/>
      <c r="AJ162" s="578"/>
      <c r="AK162" s="578"/>
      <c r="AL162" s="578"/>
      <c r="AM162" s="578"/>
      <c r="AN162" s="578"/>
      <c r="AO162" s="578"/>
      <c r="AP162" s="578"/>
      <c r="AQ162" s="578"/>
      <c r="AR162" s="578"/>
      <c r="AS162" s="578"/>
      <c r="AT162" s="578"/>
    </row>
    <row r="163" spans="1:46" ht="17.149999999999999" customHeight="1">
      <c r="A163" s="579" t="s">
        <v>761</v>
      </c>
      <c r="B163" s="579"/>
      <c r="C163" s="579"/>
      <c r="D163" s="579"/>
      <c r="E163" s="579"/>
      <c r="F163" s="579"/>
      <c r="G163" s="579"/>
      <c r="H163" s="579"/>
      <c r="I163" s="579"/>
      <c r="J163" s="579"/>
      <c r="K163" s="579"/>
      <c r="L163" s="579"/>
      <c r="M163" s="579"/>
      <c r="N163" s="579"/>
      <c r="O163" s="579"/>
      <c r="P163" s="579"/>
      <c r="Q163" s="579"/>
      <c r="R163" s="579"/>
      <c r="S163" s="579"/>
      <c r="T163" s="579"/>
      <c r="U163" s="579"/>
      <c r="V163" s="579"/>
      <c r="W163" s="579"/>
      <c r="X163" s="579"/>
      <c r="Y163" s="579"/>
      <c r="Z163" s="579"/>
      <c r="AA163" s="579"/>
      <c r="AB163" s="579"/>
      <c r="AC163" s="579"/>
      <c r="AD163" s="579"/>
      <c r="AE163" s="579"/>
      <c r="AF163" s="579"/>
      <c r="AG163" s="579"/>
      <c r="AH163" s="579"/>
      <c r="AI163" s="579"/>
      <c r="AJ163" s="579"/>
      <c r="AK163" s="579"/>
      <c r="AL163" s="579"/>
      <c r="AM163" s="579"/>
      <c r="AN163" s="579"/>
      <c r="AO163" s="579"/>
      <c r="AP163" s="579"/>
      <c r="AQ163" s="579"/>
      <c r="AR163" s="579"/>
      <c r="AS163" s="579"/>
      <c r="AT163" s="579"/>
    </row>
    <row r="164" spans="1:46" ht="17.149999999999999" customHeight="1">
      <c r="A164" s="579"/>
      <c r="B164" s="579"/>
      <c r="C164" s="579"/>
      <c r="D164" s="579"/>
      <c r="E164" s="579"/>
      <c r="F164" s="579"/>
      <c r="G164" s="579"/>
      <c r="H164" s="579"/>
      <c r="I164" s="579"/>
      <c r="J164" s="579"/>
      <c r="K164" s="579"/>
      <c r="L164" s="579"/>
      <c r="M164" s="579"/>
      <c r="N164" s="579"/>
      <c r="O164" s="579"/>
      <c r="P164" s="579"/>
      <c r="Q164" s="579"/>
      <c r="R164" s="579"/>
      <c r="S164" s="579"/>
      <c r="T164" s="579"/>
      <c r="U164" s="579"/>
      <c r="V164" s="579"/>
      <c r="W164" s="579"/>
      <c r="X164" s="579"/>
      <c r="Y164" s="579"/>
      <c r="Z164" s="579"/>
      <c r="AA164" s="579"/>
      <c r="AB164" s="579"/>
      <c r="AC164" s="579"/>
      <c r="AD164" s="579"/>
      <c r="AE164" s="579"/>
      <c r="AF164" s="579"/>
      <c r="AG164" s="579"/>
      <c r="AH164" s="579"/>
      <c r="AI164" s="579"/>
      <c r="AJ164" s="579"/>
      <c r="AK164" s="579"/>
      <c r="AL164" s="579"/>
      <c r="AM164" s="579"/>
      <c r="AN164" s="579"/>
      <c r="AO164" s="579"/>
      <c r="AP164" s="579"/>
      <c r="AQ164" s="579"/>
      <c r="AR164" s="579"/>
      <c r="AS164" s="579"/>
      <c r="AT164" s="579"/>
    </row>
    <row r="165" spans="1:46" ht="17.149999999999999" customHeight="1">
      <c r="A165" s="579"/>
      <c r="B165" s="579"/>
      <c r="C165" s="579"/>
      <c r="D165" s="579"/>
      <c r="E165" s="579"/>
      <c r="F165" s="579"/>
      <c r="G165" s="579"/>
      <c r="H165" s="579"/>
      <c r="I165" s="579"/>
      <c r="J165" s="579"/>
      <c r="K165" s="579"/>
      <c r="L165" s="579"/>
      <c r="M165" s="579"/>
      <c r="N165" s="579"/>
      <c r="O165" s="579"/>
      <c r="P165" s="579"/>
      <c r="Q165" s="579"/>
      <c r="R165" s="579"/>
      <c r="S165" s="579"/>
      <c r="T165" s="579"/>
      <c r="U165" s="579"/>
      <c r="V165" s="579"/>
      <c r="W165" s="579"/>
      <c r="X165" s="579"/>
      <c r="Y165" s="579"/>
      <c r="Z165" s="579"/>
      <c r="AA165" s="579"/>
      <c r="AB165" s="579"/>
      <c r="AC165" s="579"/>
      <c r="AD165" s="579"/>
      <c r="AE165" s="579"/>
      <c r="AF165" s="579"/>
      <c r="AG165" s="579"/>
      <c r="AH165" s="579"/>
      <c r="AI165" s="579"/>
      <c r="AJ165" s="579"/>
      <c r="AK165" s="579"/>
      <c r="AL165" s="579"/>
      <c r="AM165" s="579"/>
      <c r="AN165" s="579"/>
      <c r="AO165" s="579"/>
      <c r="AP165" s="579"/>
      <c r="AQ165" s="579"/>
      <c r="AR165" s="579"/>
      <c r="AS165" s="579"/>
      <c r="AT165" s="579"/>
    </row>
    <row r="166" spans="1:46" ht="17.149999999999999" customHeight="1">
      <c r="A166" s="577"/>
      <c r="B166" s="577"/>
      <c r="C166" s="577"/>
      <c r="D166" s="577"/>
      <c r="E166" s="577"/>
      <c r="F166" s="577"/>
      <c r="G166" s="577"/>
      <c r="H166" s="577"/>
      <c r="I166" s="577"/>
      <c r="J166" s="577"/>
      <c r="K166" s="577"/>
      <c r="L166" s="577"/>
      <c r="M166" s="577"/>
      <c r="N166" s="577"/>
      <c r="O166" s="577"/>
      <c r="P166" s="577"/>
      <c r="Q166" s="577"/>
      <c r="R166" s="577"/>
      <c r="S166" s="577"/>
      <c r="T166" s="577"/>
      <c r="U166" s="577"/>
      <c r="V166" s="577"/>
      <c r="W166" s="577"/>
      <c r="X166" s="577"/>
      <c r="Y166" s="577"/>
      <c r="Z166" s="577"/>
      <c r="AA166" s="577"/>
      <c r="AB166" s="577"/>
      <c r="AC166" s="577"/>
      <c r="AD166" s="577"/>
      <c r="AE166" s="577"/>
      <c r="AF166" s="577"/>
      <c r="AG166" s="577"/>
      <c r="AH166" s="577"/>
      <c r="AI166" s="577"/>
      <c r="AJ166" s="577"/>
      <c r="AK166" s="577"/>
      <c r="AL166" s="577"/>
      <c r="AM166" s="577"/>
      <c r="AN166" s="577"/>
      <c r="AO166" s="577"/>
      <c r="AP166" s="577"/>
      <c r="AQ166" s="577"/>
      <c r="AR166" s="577"/>
      <c r="AS166" s="577"/>
      <c r="AT166" s="577"/>
    </row>
    <row r="167" spans="1:46" ht="17.149999999999999" customHeight="1">
      <c r="A167" s="580" t="s">
        <v>762</v>
      </c>
      <c r="B167" s="580"/>
      <c r="C167" s="580"/>
      <c r="D167" s="580"/>
      <c r="E167" s="580"/>
      <c r="F167" s="580"/>
      <c r="G167" s="580"/>
      <c r="H167" s="580"/>
      <c r="I167" s="580"/>
      <c r="J167" s="580"/>
      <c r="K167" s="580"/>
      <c r="L167" s="580"/>
      <c r="M167" s="580"/>
      <c r="N167" s="580"/>
      <c r="O167" s="580"/>
      <c r="P167" s="580"/>
      <c r="Q167" s="580"/>
      <c r="R167" s="580"/>
      <c r="S167" s="580"/>
      <c r="T167" s="580"/>
      <c r="U167" s="580"/>
      <c r="V167" s="580"/>
      <c r="W167" s="580"/>
      <c r="X167" s="580"/>
      <c r="Y167" s="580"/>
      <c r="Z167" s="580"/>
      <c r="AA167" s="580"/>
      <c r="AB167" s="580"/>
      <c r="AC167" s="580"/>
      <c r="AD167" s="580"/>
      <c r="AE167" s="580"/>
      <c r="AF167" s="580"/>
      <c r="AG167" s="580"/>
      <c r="AH167" s="580"/>
      <c r="AI167" s="580"/>
      <c r="AJ167" s="580"/>
      <c r="AK167" s="580"/>
      <c r="AL167" s="580"/>
      <c r="AM167" s="580"/>
      <c r="AN167" s="580"/>
      <c r="AO167" s="580"/>
      <c r="AP167" s="580"/>
      <c r="AQ167" s="580"/>
      <c r="AR167" s="580"/>
      <c r="AS167" s="580"/>
      <c r="AT167" s="580"/>
    </row>
    <row r="168" spans="1:46" ht="17.149999999999999" customHeight="1">
      <c r="A168" s="580"/>
      <c r="B168" s="580"/>
      <c r="C168" s="580"/>
      <c r="D168" s="580"/>
      <c r="E168" s="580"/>
      <c r="F168" s="580"/>
      <c r="G168" s="580"/>
      <c r="H168" s="580"/>
      <c r="I168" s="580"/>
      <c r="J168" s="580"/>
      <c r="K168" s="580"/>
      <c r="L168" s="580"/>
      <c r="M168" s="580"/>
      <c r="N168" s="580"/>
      <c r="O168" s="580"/>
      <c r="P168" s="580"/>
      <c r="Q168" s="580"/>
      <c r="R168" s="580"/>
      <c r="S168" s="580"/>
      <c r="T168" s="580"/>
      <c r="U168" s="580"/>
      <c r="V168" s="580"/>
      <c r="W168" s="580"/>
      <c r="X168" s="580"/>
      <c r="Y168" s="580"/>
      <c r="Z168" s="580"/>
      <c r="AA168" s="580"/>
      <c r="AB168" s="580"/>
      <c r="AC168" s="580"/>
      <c r="AD168" s="580"/>
      <c r="AE168" s="580"/>
      <c r="AF168" s="580"/>
      <c r="AG168" s="580"/>
      <c r="AH168" s="580"/>
      <c r="AI168" s="580"/>
      <c r="AJ168" s="580"/>
      <c r="AK168" s="580"/>
      <c r="AL168" s="580"/>
      <c r="AM168" s="580"/>
      <c r="AN168" s="580"/>
      <c r="AO168" s="580"/>
      <c r="AP168" s="580"/>
      <c r="AQ168" s="580"/>
      <c r="AR168" s="580"/>
      <c r="AS168" s="580"/>
      <c r="AT168" s="580"/>
    </row>
    <row r="169" spans="1:46" ht="17.149999999999999" customHeight="1">
      <c r="A169" s="577"/>
      <c r="B169" s="577"/>
      <c r="C169" s="577"/>
      <c r="D169" s="577"/>
      <c r="E169" s="577"/>
      <c r="F169" s="577"/>
      <c r="G169" s="577"/>
      <c r="H169" s="577"/>
      <c r="I169" s="577"/>
      <c r="J169" s="577"/>
      <c r="K169" s="577"/>
      <c r="L169" s="577"/>
      <c r="M169" s="577"/>
      <c r="N169" s="577"/>
      <c r="O169" s="577"/>
      <c r="P169" s="577"/>
      <c r="Q169" s="577"/>
      <c r="R169" s="577"/>
      <c r="S169" s="577"/>
      <c r="T169" s="577"/>
      <c r="U169" s="577"/>
      <c r="V169" s="577"/>
      <c r="W169" s="577"/>
      <c r="X169" s="577"/>
      <c r="Y169" s="577"/>
      <c r="Z169" s="577"/>
      <c r="AA169" s="577"/>
      <c r="AB169" s="577"/>
      <c r="AC169" s="577"/>
      <c r="AD169" s="577"/>
      <c r="AE169" s="577"/>
      <c r="AF169" s="577"/>
      <c r="AG169" s="577"/>
      <c r="AH169" s="577"/>
      <c r="AI169" s="577"/>
      <c r="AJ169" s="577"/>
      <c r="AK169" s="577"/>
      <c r="AL169" s="577"/>
      <c r="AM169" s="577"/>
      <c r="AN169" s="577"/>
      <c r="AO169" s="577"/>
      <c r="AP169" s="577"/>
      <c r="AQ169" s="577"/>
      <c r="AR169" s="577"/>
      <c r="AS169" s="577"/>
      <c r="AT169" s="577"/>
    </row>
  </sheetData>
  <sheetProtection password="CAF3" sheet="1" objects="1" scenarios="1"/>
  <mergeCells count="396">
    <mergeCell ref="A3:AT3"/>
    <mergeCell ref="A13:F13"/>
    <mergeCell ref="G13:AA13"/>
    <mergeCell ref="AB13:AK13"/>
    <mergeCell ref="AL13:AT13"/>
    <mergeCell ref="A14:AT14"/>
    <mergeCell ref="A15:D15"/>
    <mergeCell ref="E15:U15"/>
    <mergeCell ref="V15:Y15"/>
    <mergeCell ref="Z15:AT15"/>
    <mergeCell ref="A10:AT10"/>
    <mergeCell ref="A11:AT11"/>
    <mergeCell ref="A12:K12"/>
    <mergeCell ref="L12:AF12"/>
    <mergeCell ref="AG12:AK12"/>
    <mergeCell ref="AL12:AT12"/>
    <mergeCell ref="AR5:AT5"/>
    <mergeCell ref="A9:AT9"/>
    <mergeCell ref="AK5:AP5"/>
    <mergeCell ref="A18:G18"/>
    <mergeCell ref="AK18:AT18"/>
    <mergeCell ref="AA19:AB19"/>
    <mergeCell ref="AC19:AT19"/>
    <mergeCell ref="A20:J20"/>
    <mergeCell ref="K20:X20"/>
    <mergeCell ref="Y20:AF20"/>
    <mergeCell ref="AG20:AT20"/>
    <mergeCell ref="AS16:AT16"/>
    <mergeCell ref="A17:F17"/>
    <mergeCell ref="G17:T17"/>
    <mergeCell ref="U17:AC17"/>
    <mergeCell ref="AD17:AE17"/>
    <mergeCell ref="AF17:AH17"/>
    <mergeCell ref="AI17:AJ17"/>
    <mergeCell ref="AK17:AO17"/>
    <mergeCell ref="AP17:AQ17"/>
    <mergeCell ref="AR17:AT17"/>
    <mergeCell ref="A16:D16"/>
    <mergeCell ref="E16:S16"/>
    <mergeCell ref="T16:W16"/>
    <mergeCell ref="X16:AL16"/>
    <mergeCell ref="AM16:AN16"/>
    <mergeCell ref="AP16:AQ16"/>
    <mergeCell ref="A21:I21"/>
    <mergeCell ref="J21:AD21"/>
    <mergeCell ref="AE21:AG21"/>
    <mergeCell ref="AH21:AT21"/>
    <mergeCell ref="A22:AT22"/>
    <mergeCell ref="A23:C23"/>
    <mergeCell ref="D23:O23"/>
    <mergeCell ref="P23:R23"/>
    <mergeCell ref="S23:AD23"/>
    <mergeCell ref="AE23:AG23"/>
    <mergeCell ref="A26:AT26"/>
    <mergeCell ref="A27:AT27"/>
    <mergeCell ref="A28:AT28"/>
    <mergeCell ref="A29:K29"/>
    <mergeCell ref="L29:AF29"/>
    <mergeCell ref="AG29:AK29"/>
    <mergeCell ref="AL29:AT29"/>
    <mergeCell ref="AH23:AT23"/>
    <mergeCell ref="AI24:AK24"/>
    <mergeCell ref="AL24:AT24"/>
    <mergeCell ref="F24:AH24"/>
    <mergeCell ref="D25:AT25"/>
    <mergeCell ref="A30:F30"/>
    <mergeCell ref="G30:AA30"/>
    <mergeCell ref="AB30:AK30"/>
    <mergeCell ref="AL30:AT30"/>
    <mergeCell ref="A31:AT31"/>
    <mergeCell ref="A32:D32"/>
    <mergeCell ref="E32:U32"/>
    <mergeCell ref="V32:Y32"/>
    <mergeCell ref="Z32:AT32"/>
    <mergeCell ref="AS33:AT33"/>
    <mergeCell ref="A34:F34"/>
    <mergeCell ref="G34:T34"/>
    <mergeCell ref="U34:AC34"/>
    <mergeCell ref="AD34:AE34"/>
    <mergeCell ref="AF34:AH34"/>
    <mergeCell ref="AI34:AJ34"/>
    <mergeCell ref="AK34:AO34"/>
    <mergeCell ref="AP34:AQ34"/>
    <mergeCell ref="AR34:AT34"/>
    <mergeCell ref="A33:D33"/>
    <mergeCell ref="E33:S33"/>
    <mergeCell ref="T33:W33"/>
    <mergeCell ref="X33:AL33"/>
    <mergeCell ref="AM33:AN33"/>
    <mergeCell ref="AP33:AQ33"/>
    <mergeCell ref="A41:AT41"/>
    <mergeCell ref="A42:K42"/>
    <mergeCell ref="L42:AF42"/>
    <mergeCell ref="AG42:AK42"/>
    <mergeCell ref="AL42:AT42"/>
    <mergeCell ref="A37:E37"/>
    <mergeCell ref="A35:AT35"/>
    <mergeCell ref="A36:C36"/>
    <mergeCell ref="D36:O36"/>
    <mergeCell ref="P36:R36"/>
    <mergeCell ref="S36:AD36"/>
    <mergeCell ref="AE36:AG36"/>
    <mergeCell ref="AH36:AT36"/>
    <mergeCell ref="A40:AT40"/>
    <mergeCell ref="F37:AH37"/>
    <mergeCell ref="AK37:AT37"/>
    <mergeCell ref="D38:AT38"/>
    <mergeCell ref="A43:F43"/>
    <mergeCell ref="G43:AA43"/>
    <mergeCell ref="AB43:AK43"/>
    <mergeCell ref="AL43:AT43"/>
    <mergeCell ref="A44:AT44"/>
    <mergeCell ref="A45:D45"/>
    <mergeCell ref="E45:U45"/>
    <mergeCell ref="V45:Y45"/>
    <mergeCell ref="Z45:AT45"/>
    <mergeCell ref="AS46:AT46"/>
    <mergeCell ref="A47:H47"/>
    <mergeCell ref="I47:T47"/>
    <mergeCell ref="U47:AC47"/>
    <mergeCell ref="AD47:AE47"/>
    <mergeCell ref="AF47:AH47"/>
    <mergeCell ref="AI47:AJ47"/>
    <mergeCell ref="AK47:AO47"/>
    <mergeCell ref="AP47:AQ47"/>
    <mergeCell ref="AR47:AT47"/>
    <mergeCell ref="A46:D46"/>
    <mergeCell ref="E46:S46"/>
    <mergeCell ref="T46:W46"/>
    <mergeCell ref="X46:AL46"/>
    <mergeCell ref="AM46:AN46"/>
    <mergeCell ref="AP46:AQ46"/>
    <mergeCell ref="A53:AT53"/>
    <mergeCell ref="B55:N55"/>
    <mergeCell ref="O55:AT55"/>
    <mergeCell ref="B56:AT56"/>
    <mergeCell ref="B57:AT57"/>
    <mergeCell ref="A50:E50"/>
    <mergeCell ref="A48:AT48"/>
    <mergeCell ref="A49:C49"/>
    <mergeCell ref="D49:O49"/>
    <mergeCell ref="P49:R49"/>
    <mergeCell ref="S49:AD49"/>
    <mergeCell ref="AE49:AG49"/>
    <mergeCell ref="AH49:AT49"/>
    <mergeCell ref="F50:AH50"/>
    <mergeCell ref="D51:AT51"/>
    <mergeCell ref="AL50:AT50"/>
    <mergeCell ref="A63:F63"/>
    <mergeCell ref="G63:I63"/>
    <mergeCell ref="J63:Z63"/>
    <mergeCell ref="AA63:AC63"/>
    <mergeCell ref="AD63:AT63"/>
    <mergeCell ref="A64:AT64"/>
    <mergeCell ref="B58:AT58"/>
    <mergeCell ref="B59:C59"/>
    <mergeCell ref="D59:V59"/>
    <mergeCell ref="W59:AT59"/>
    <mergeCell ref="A61:AT61"/>
    <mergeCell ref="A62:AT62"/>
    <mergeCell ref="A66:F66"/>
    <mergeCell ref="G66:AT66"/>
    <mergeCell ref="A67:G67"/>
    <mergeCell ref="H67:AB67"/>
    <mergeCell ref="AH67:AT67"/>
    <mergeCell ref="A68:O68"/>
    <mergeCell ref="P68:AB68"/>
    <mergeCell ref="AC68:AT68"/>
    <mergeCell ref="A65:D65"/>
    <mergeCell ref="E65:O65"/>
    <mergeCell ref="P65:S65"/>
    <mergeCell ref="T65:AD65"/>
    <mergeCell ref="AE65:AH65"/>
    <mergeCell ref="AI65:AT65"/>
    <mergeCell ref="A76:C76"/>
    <mergeCell ref="J76:AE76"/>
    <mergeCell ref="AH76:AI76"/>
    <mergeCell ref="AK76:AQ76"/>
    <mergeCell ref="AR76:AT76"/>
    <mergeCell ref="A77:AN77"/>
    <mergeCell ref="AO77:AQ77"/>
    <mergeCell ref="AR77:AT77"/>
    <mergeCell ref="A69:H69"/>
    <mergeCell ref="I69:AT69"/>
    <mergeCell ref="A70:L70"/>
    <mergeCell ref="M70:AT70"/>
    <mergeCell ref="A71:AT74"/>
    <mergeCell ref="A75:AT75"/>
    <mergeCell ref="A82:AT82"/>
    <mergeCell ref="Z83:AA83"/>
    <mergeCell ref="AB83:AT83"/>
    <mergeCell ref="A84:P84"/>
    <mergeCell ref="Q84:AT84"/>
    <mergeCell ref="A85:AT85"/>
    <mergeCell ref="A78:G78"/>
    <mergeCell ref="H78:AT78"/>
    <mergeCell ref="A79:AT79"/>
    <mergeCell ref="A80:G80"/>
    <mergeCell ref="H80:AT80"/>
    <mergeCell ref="A81:AT81"/>
    <mergeCell ref="A89:AT89"/>
    <mergeCell ref="A90:F92"/>
    <mergeCell ref="AF90:AG90"/>
    <mergeCell ref="AH90:AS90"/>
    <mergeCell ref="A93:F93"/>
    <mergeCell ref="A94:F96"/>
    <mergeCell ref="AF94:AG94"/>
    <mergeCell ref="AH94:AS94"/>
    <mergeCell ref="A86:N86"/>
    <mergeCell ref="U86:AH86"/>
    <mergeCell ref="AI86:AT86"/>
    <mergeCell ref="A87:AT87"/>
    <mergeCell ref="A88:G88"/>
    <mergeCell ref="H88:K88"/>
    <mergeCell ref="L88:W88"/>
    <mergeCell ref="X88:AA88"/>
    <mergeCell ref="AB88:AT88"/>
    <mergeCell ref="A103:AT103"/>
    <mergeCell ref="A104:AT104"/>
    <mergeCell ref="T105:AB105"/>
    <mergeCell ref="A106:P106"/>
    <mergeCell ref="W106:Y106"/>
    <mergeCell ref="Z106:AF106"/>
    <mergeCell ref="AG106:AT106"/>
    <mergeCell ref="A97:F97"/>
    <mergeCell ref="A98:F100"/>
    <mergeCell ref="A101:F102"/>
    <mergeCell ref="G101:M101"/>
    <mergeCell ref="N101:V101"/>
    <mergeCell ref="W101:AT101"/>
    <mergeCell ref="K110:M110"/>
    <mergeCell ref="N110:P110"/>
    <mergeCell ref="Q110:AB110"/>
    <mergeCell ref="AI110:AO110"/>
    <mergeCell ref="Q111:R111"/>
    <mergeCell ref="S111:AG111"/>
    <mergeCell ref="A107:L107"/>
    <mergeCell ref="S107:U107"/>
    <mergeCell ref="V107:AB107"/>
    <mergeCell ref="AC107:AT107"/>
    <mergeCell ref="A108:AT108"/>
    <mergeCell ref="A109:AT109"/>
    <mergeCell ref="A117:K117"/>
    <mergeCell ref="M118:T118"/>
    <mergeCell ref="A119:AT119"/>
    <mergeCell ref="I121:O121"/>
    <mergeCell ref="Q121:AA121"/>
    <mergeCell ref="AC121:AQ121"/>
    <mergeCell ref="AS121:AT121"/>
    <mergeCell ref="A112:L112"/>
    <mergeCell ref="S112:W112"/>
    <mergeCell ref="AE112:AJ112"/>
    <mergeCell ref="A113:AT113"/>
    <mergeCell ref="A114:G114"/>
    <mergeCell ref="A116:K116"/>
    <mergeCell ref="R116:AF116"/>
    <mergeCell ref="AG116:AT116"/>
    <mergeCell ref="A123:O123"/>
    <mergeCell ref="P123:T123"/>
    <mergeCell ref="U123:AC123"/>
    <mergeCell ref="AD123:AH123"/>
    <mergeCell ref="AI123:AM123"/>
    <mergeCell ref="AN123:AT123"/>
    <mergeCell ref="A122:O122"/>
    <mergeCell ref="P122:T122"/>
    <mergeCell ref="U122:AC122"/>
    <mergeCell ref="AD122:AH122"/>
    <mergeCell ref="AI122:AM122"/>
    <mergeCell ref="AN122:AT122"/>
    <mergeCell ref="A125:O125"/>
    <mergeCell ref="P125:T125"/>
    <mergeCell ref="U125:AC125"/>
    <mergeCell ref="AD125:AH125"/>
    <mergeCell ref="AI125:AM125"/>
    <mergeCell ref="AN125:AT125"/>
    <mergeCell ref="A124:O124"/>
    <mergeCell ref="P124:T124"/>
    <mergeCell ref="U124:AC124"/>
    <mergeCell ref="AD124:AH124"/>
    <mergeCell ref="AI124:AM124"/>
    <mergeCell ref="AN124:AT124"/>
    <mergeCell ref="A127:O127"/>
    <mergeCell ref="P127:T127"/>
    <mergeCell ref="U127:AC127"/>
    <mergeCell ref="AD127:AH127"/>
    <mergeCell ref="AI127:AM127"/>
    <mergeCell ref="AN127:AT127"/>
    <mergeCell ref="A126:O126"/>
    <mergeCell ref="P126:T126"/>
    <mergeCell ref="U126:AC126"/>
    <mergeCell ref="AD126:AH126"/>
    <mergeCell ref="AI126:AM126"/>
    <mergeCell ref="AN126:AT126"/>
    <mergeCell ref="A129:O129"/>
    <mergeCell ref="P129:T129"/>
    <mergeCell ref="U129:AC129"/>
    <mergeCell ref="AD129:AH129"/>
    <mergeCell ref="AI129:AM129"/>
    <mergeCell ref="AN129:AT129"/>
    <mergeCell ref="A128:O128"/>
    <mergeCell ref="P128:T128"/>
    <mergeCell ref="U128:AC128"/>
    <mergeCell ref="AD128:AH128"/>
    <mergeCell ref="AI128:AM128"/>
    <mergeCell ref="AN128:AT128"/>
    <mergeCell ref="A131:O131"/>
    <mergeCell ref="P131:T131"/>
    <mergeCell ref="U131:AC131"/>
    <mergeCell ref="AD131:AH131"/>
    <mergeCell ref="AI131:AM131"/>
    <mergeCell ref="AN131:AT131"/>
    <mergeCell ref="A130:O130"/>
    <mergeCell ref="P130:T130"/>
    <mergeCell ref="U130:AC130"/>
    <mergeCell ref="AD130:AH130"/>
    <mergeCell ref="AI130:AM130"/>
    <mergeCell ref="AN130:AT130"/>
    <mergeCell ref="AN136:AT136"/>
    <mergeCell ref="A137:AT137"/>
    <mergeCell ref="A138:J138"/>
    <mergeCell ref="K138:O138"/>
    <mergeCell ref="P138:R138"/>
    <mergeCell ref="S138:W138"/>
    <mergeCell ref="Y138:AC138"/>
    <mergeCell ref="AD138:AH138"/>
    <mergeCell ref="AI138:AN138"/>
    <mergeCell ref="AO138:AT138"/>
    <mergeCell ref="A132:AC136"/>
    <mergeCell ref="AD132:AM132"/>
    <mergeCell ref="AN132:AT132"/>
    <mergeCell ref="AD133:AM133"/>
    <mergeCell ref="AN133:AT133"/>
    <mergeCell ref="AD134:AM134"/>
    <mergeCell ref="AN134:AT134"/>
    <mergeCell ref="AD135:AM135"/>
    <mergeCell ref="AN135:AT135"/>
    <mergeCell ref="AD136:AM136"/>
    <mergeCell ref="Y142:AA142"/>
    <mergeCell ref="D143:T143"/>
    <mergeCell ref="AI142:AK142"/>
    <mergeCell ref="X143:AT143"/>
    <mergeCell ref="A144:AT144"/>
    <mergeCell ref="R145:AT145"/>
    <mergeCell ref="A139:AT139"/>
    <mergeCell ref="A140:AT140"/>
    <mergeCell ref="AC141:AT141"/>
    <mergeCell ref="R142:T142"/>
    <mergeCell ref="I142:Q142"/>
    <mergeCell ref="U142:X142"/>
    <mergeCell ref="AL142:AS142"/>
    <mergeCell ref="AB142:AH142"/>
    <mergeCell ref="A147:F147"/>
    <mergeCell ref="G147:M147"/>
    <mergeCell ref="N147:S147"/>
    <mergeCell ref="T147:Z147"/>
    <mergeCell ref="AA147:AF147"/>
    <mergeCell ref="AG147:AT147"/>
    <mergeCell ref="A146:F146"/>
    <mergeCell ref="G146:M146"/>
    <mergeCell ref="N146:S146"/>
    <mergeCell ref="T146:Z146"/>
    <mergeCell ref="AA146:AF146"/>
    <mergeCell ref="AG146:AT146"/>
    <mergeCell ref="I155:AT155"/>
    <mergeCell ref="A149:F149"/>
    <mergeCell ref="G149:M149"/>
    <mergeCell ref="N149:S149"/>
    <mergeCell ref="T149:Z149"/>
    <mergeCell ref="AA149:AF149"/>
    <mergeCell ref="AG149:AT149"/>
    <mergeCell ref="A148:F148"/>
    <mergeCell ref="G148:M148"/>
    <mergeCell ref="N148:S148"/>
    <mergeCell ref="T148:Z148"/>
    <mergeCell ref="AA148:AF148"/>
    <mergeCell ref="AG148:AT148"/>
    <mergeCell ref="B151:AS154"/>
    <mergeCell ref="A150:AT150"/>
    <mergeCell ref="A151:A153"/>
    <mergeCell ref="AT151:AT153"/>
    <mergeCell ref="A155:H155"/>
    <mergeCell ref="A169:AT169"/>
    <mergeCell ref="A161:AT161"/>
    <mergeCell ref="A162:AT162"/>
    <mergeCell ref="A163:AT165"/>
    <mergeCell ref="A166:AT166"/>
    <mergeCell ref="A167:AT168"/>
    <mergeCell ref="A156:AT156"/>
    <mergeCell ref="A157:P159"/>
    <mergeCell ref="Q157:Q160"/>
    <mergeCell ref="R157:AG159"/>
    <mergeCell ref="AH157:AH160"/>
    <mergeCell ref="AI157:AT159"/>
    <mergeCell ref="A160:P160"/>
    <mergeCell ref="R160:AG160"/>
    <mergeCell ref="AI160:AT160"/>
  </mergeCells>
  <pageMargins left="0.7" right="0.7" top="0.75" bottom="0.75" header="0.3" footer="0.3"/>
  <pageSetup scale="72" orientation="portrait" r:id="rId1"/>
  <rowBreaks count="2" manualBreakCount="2">
    <brk id="61" max="45" man="1"/>
    <brk id="115"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40</xdr:col>
                    <xdr:colOff>12700</xdr:colOff>
                    <xdr:row>15</xdr:row>
                    <xdr:rowOff>0</xdr:rowOff>
                  </from>
                  <to>
                    <xdr:col>41</xdr:col>
                    <xdr:colOff>133350</xdr:colOff>
                    <xdr:row>16</xdr:row>
                    <xdr:rowOff>50800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43</xdr:col>
                    <xdr:colOff>12700</xdr:colOff>
                    <xdr:row>15</xdr:row>
                    <xdr:rowOff>0</xdr:rowOff>
                  </from>
                  <to>
                    <xdr:col>44</xdr:col>
                    <xdr:colOff>133350</xdr:colOff>
                    <xdr:row>16</xdr:row>
                    <xdr:rowOff>50800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sizeWithCells="1">
                  <from>
                    <xdr:col>7</xdr:col>
                    <xdr:colOff>12700</xdr:colOff>
                    <xdr:row>16</xdr:row>
                    <xdr:rowOff>203200</xdr:rowOff>
                  </from>
                  <to>
                    <xdr:col>8</xdr:col>
                    <xdr:colOff>133350</xdr:colOff>
                    <xdr:row>18</xdr:row>
                    <xdr:rowOff>38100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sizeWithCells="1">
                  <from>
                    <xdr:col>16</xdr:col>
                    <xdr:colOff>12700</xdr:colOff>
                    <xdr:row>17</xdr:row>
                    <xdr:rowOff>0</xdr:rowOff>
                  </from>
                  <to>
                    <xdr:col>17</xdr:col>
                    <xdr:colOff>133350</xdr:colOff>
                    <xdr:row>18</xdr:row>
                    <xdr:rowOff>50800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sizeWithCells="1">
                  <from>
                    <xdr:col>24</xdr:col>
                    <xdr:colOff>12700</xdr:colOff>
                    <xdr:row>17</xdr:row>
                    <xdr:rowOff>0</xdr:rowOff>
                  </from>
                  <to>
                    <xdr:col>25</xdr:col>
                    <xdr:colOff>133350</xdr:colOff>
                    <xdr:row>18</xdr:row>
                    <xdr:rowOff>50800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sizeWithCells="1">
                  <from>
                    <xdr:col>4</xdr:col>
                    <xdr:colOff>12700</xdr:colOff>
                    <xdr:row>17</xdr:row>
                    <xdr:rowOff>203200</xdr:rowOff>
                  </from>
                  <to>
                    <xdr:col>5</xdr:col>
                    <xdr:colOff>133350</xdr:colOff>
                    <xdr:row>19</xdr:row>
                    <xdr:rowOff>38100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sizeWithCells="1">
                  <from>
                    <xdr:col>9</xdr:col>
                    <xdr:colOff>12700</xdr:colOff>
                    <xdr:row>17</xdr:row>
                    <xdr:rowOff>203200</xdr:rowOff>
                  </from>
                  <to>
                    <xdr:col>10</xdr:col>
                    <xdr:colOff>133350</xdr:colOff>
                    <xdr:row>19</xdr:row>
                    <xdr:rowOff>38100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sizeWithCells="1">
                  <from>
                    <xdr:col>14</xdr:col>
                    <xdr:colOff>12700</xdr:colOff>
                    <xdr:row>17</xdr:row>
                    <xdr:rowOff>203200</xdr:rowOff>
                  </from>
                  <to>
                    <xdr:col>15</xdr:col>
                    <xdr:colOff>133350</xdr:colOff>
                    <xdr:row>19</xdr:row>
                    <xdr:rowOff>38100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sizeWithCells="1">
                  <from>
                    <xdr:col>19</xdr:col>
                    <xdr:colOff>12700</xdr:colOff>
                    <xdr:row>17</xdr:row>
                    <xdr:rowOff>203200</xdr:rowOff>
                  </from>
                  <to>
                    <xdr:col>20</xdr:col>
                    <xdr:colOff>133350</xdr:colOff>
                    <xdr:row>19</xdr:row>
                    <xdr:rowOff>38100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sizeWithCells="1">
                  <from>
                    <xdr:col>25</xdr:col>
                    <xdr:colOff>107950</xdr:colOff>
                    <xdr:row>18</xdr:row>
                    <xdr:rowOff>0</xdr:rowOff>
                  </from>
                  <to>
                    <xdr:col>27</xdr:col>
                    <xdr:colOff>50800</xdr:colOff>
                    <xdr:row>19</xdr:row>
                    <xdr:rowOff>50800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sizeWithCells="1">
                  <from>
                    <xdr:col>40</xdr:col>
                    <xdr:colOff>12700</xdr:colOff>
                    <xdr:row>32</xdr:row>
                    <xdr:rowOff>0</xdr:rowOff>
                  </from>
                  <to>
                    <xdr:col>41</xdr:col>
                    <xdr:colOff>133350</xdr:colOff>
                    <xdr:row>33</xdr:row>
                    <xdr:rowOff>50800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sizeWithCells="1">
                  <from>
                    <xdr:col>43</xdr:col>
                    <xdr:colOff>12700</xdr:colOff>
                    <xdr:row>32</xdr:row>
                    <xdr:rowOff>0</xdr:rowOff>
                  </from>
                  <to>
                    <xdr:col>44</xdr:col>
                    <xdr:colOff>133350</xdr:colOff>
                    <xdr:row>33</xdr:row>
                    <xdr:rowOff>50800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sizeWithCells="1">
                  <from>
                    <xdr:col>40</xdr:col>
                    <xdr:colOff>12700</xdr:colOff>
                    <xdr:row>45</xdr:row>
                    <xdr:rowOff>0</xdr:rowOff>
                  </from>
                  <to>
                    <xdr:col>41</xdr:col>
                    <xdr:colOff>133350</xdr:colOff>
                    <xdr:row>46</xdr:row>
                    <xdr:rowOff>38100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sizeWithCells="1">
                  <from>
                    <xdr:col>43</xdr:col>
                    <xdr:colOff>12700</xdr:colOff>
                    <xdr:row>45</xdr:row>
                    <xdr:rowOff>0</xdr:rowOff>
                  </from>
                  <to>
                    <xdr:col>44</xdr:col>
                    <xdr:colOff>133350</xdr:colOff>
                    <xdr:row>46</xdr:row>
                    <xdr:rowOff>38100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sizeWithCells="1">
                  <from>
                    <xdr:col>0</xdr:col>
                    <xdr:colOff>0</xdr:colOff>
                    <xdr:row>54</xdr:row>
                    <xdr:rowOff>0</xdr:rowOff>
                  </from>
                  <to>
                    <xdr:col>1</xdr:col>
                    <xdr:colOff>127000</xdr:colOff>
                    <xdr:row>55</xdr:row>
                    <xdr:rowOff>12700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sizeWithCells="1">
                  <from>
                    <xdr:col>0</xdr:col>
                    <xdr:colOff>0</xdr:colOff>
                    <xdr:row>55</xdr:row>
                    <xdr:rowOff>0</xdr:rowOff>
                  </from>
                  <to>
                    <xdr:col>1</xdr:col>
                    <xdr:colOff>127000</xdr:colOff>
                    <xdr:row>56</xdr:row>
                    <xdr:rowOff>12700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sizeWithCells="1">
                  <from>
                    <xdr:col>0</xdr:col>
                    <xdr:colOff>0</xdr:colOff>
                    <xdr:row>55</xdr:row>
                    <xdr:rowOff>0</xdr:rowOff>
                  </from>
                  <to>
                    <xdr:col>1</xdr:col>
                    <xdr:colOff>127000</xdr:colOff>
                    <xdr:row>56</xdr:row>
                    <xdr:rowOff>12700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sizeWithCells="1">
                  <from>
                    <xdr:col>0</xdr:col>
                    <xdr:colOff>0</xdr:colOff>
                    <xdr:row>56</xdr:row>
                    <xdr:rowOff>0</xdr:rowOff>
                  </from>
                  <to>
                    <xdr:col>1</xdr:col>
                    <xdr:colOff>127000</xdr:colOff>
                    <xdr:row>57</xdr:row>
                    <xdr:rowOff>12700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sizeWithCells="1">
                  <from>
                    <xdr:col>0</xdr:col>
                    <xdr:colOff>0</xdr:colOff>
                    <xdr:row>56</xdr:row>
                    <xdr:rowOff>0</xdr:rowOff>
                  </from>
                  <to>
                    <xdr:col>1</xdr:col>
                    <xdr:colOff>127000</xdr:colOff>
                    <xdr:row>57</xdr:row>
                    <xdr:rowOff>12700</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sizeWithCells="1">
                  <from>
                    <xdr:col>0</xdr:col>
                    <xdr:colOff>0</xdr:colOff>
                    <xdr:row>56</xdr:row>
                    <xdr:rowOff>0</xdr:rowOff>
                  </from>
                  <to>
                    <xdr:col>1</xdr:col>
                    <xdr:colOff>127000</xdr:colOff>
                    <xdr:row>57</xdr:row>
                    <xdr:rowOff>12700</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sizeWithCells="1">
                  <from>
                    <xdr:col>0</xdr:col>
                    <xdr:colOff>0</xdr:colOff>
                    <xdr:row>57</xdr:row>
                    <xdr:rowOff>0</xdr:rowOff>
                  </from>
                  <to>
                    <xdr:col>1</xdr:col>
                    <xdr:colOff>127000</xdr:colOff>
                    <xdr:row>58</xdr:row>
                    <xdr:rowOff>12700</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sizeWithCells="1">
                  <from>
                    <xdr:col>0</xdr:col>
                    <xdr:colOff>0</xdr:colOff>
                    <xdr:row>57</xdr:row>
                    <xdr:rowOff>0</xdr:rowOff>
                  </from>
                  <to>
                    <xdr:col>1</xdr:col>
                    <xdr:colOff>127000</xdr:colOff>
                    <xdr:row>58</xdr:row>
                    <xdr:rowOff>12700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sizeWithCells="1">
                  <from>
                    <xdr:col>0</xdr:col>
                    <xdr:colOff>0</xdr:colOff>
                    <xdr:row>57</xdr:row>
                    <xdr:rowOff>0</xdr:rowOff>
                  </from>
                  <to>
                    <xdr:col>1</xdr:col>
                    <xdr:colOff>127000</xdr:colOff>
                    <xdr:row>58</xdr:row>
                    <xdr:rowOff>12700</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sizeWithCells="1">
                  <from>
                    <xdr:col>0</xdr:col>
                    <xdr:colOff>0</xdr:colOff>
                    <xdr:row>57</xdr:row>
                    <xdr:rowOff>0</xdr:rowOff>
                  </from>
                  <to>
                    <xdr:col>1</xdr:col>
                    <xdr:colOff>127000</xdr:colOff>
                    <xdr:row>58</xdr:row>
                    <xdr:rowOff>12700</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sizeWithCells="1">
                  <from>
                    <xdr:col>0</xdr:col>
                    <xdr:colOff>0</xdr:colOff>
                    <xdr:row>58</xdr:row>
                    <xdr:rowOff>0</xdr:rowOff>
                  </from>
                  <to>
                    <xdr:col>1</xdr:col>
                    <xdr:colOff>127000</xdr:colOff>
                    <xdr:row>59</xdr:row>
                    <xdr:rowOff>12700</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sizeWithCells="1">
                  <from>
                    <xdr:col>7</xdr:col>
                    <xdr:colOff>0</xdr:colOff>
                    <xdr:row>59</xdr:row>
                    <xdr:rowOff>0</xdr:rowOff>
                  </from>
                  <to>
                    <xdr:col>8</xdr:col>
                    <xdr:colOff>127000</xdr:colOff>
                    <xdr:row>60</xdr:row>
                    <xdr:rowOff>0</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sizeWithCells="1">
                  <from>
                    <xdr:col>12</xdr:col>
                    <xdr:colOff>0</xdr:colOff>
                    <xdr:row>59</xdr:row>
                    <xdr:rowOff>0</xdr:rowOff>
                  </from>
                  <to>
                    <xdr:col>13</xdr:col>
                    <xdr:colOff>127000</xdr:colOff>
                    <xdr:row>60</xdr:row>
                    <xdr:rowOff>0</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sizeWithCells="1">
                  <from>
                    <xdr:col>17</xdr:col>
                    <xdr:colOff>0</xdr:colOff>
                    <xdr:row>59</xdr:row>
                    <xdr:rowOff>0</xdr:rowOff>
                  </from>
                  <to>
                    <xdr:col>18</xdr:col>
                    <xdr:colOff>127000</xdr:colOff>
                    <xdr:row>60</xdr:row>
                    <xdr:rowOff>0</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sizeWithCells="1">
                  <from>
                    <xdr:col>23</xdr:col>
                    <xdr:colOff>0</xdr:colOff>
                    <xdr:row>59</xdr:row>
                    <xdr:rowOff>0</xdr:rowOff>
                  </from>
                  <to>
                    <xdr:col>24</xdr:col>
                    <xdr:colOff>127000</xdr:colOff>
                    <xdr:row>60</xdr:row>
                    <xdr:rowOff>0</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sizeWithCells="1">
                  <from>
                    <xdr:col>29</xdr:col>
                    <xdr:colOff>0</xdr:colOff>
                    <xdr:row>59</xdr:row>
                    <xdr:rowOff>0</xdr:rowOff>
                  </from>
                  <to>
                    <xdr:col>30</xdr:col>
                    <xdr:colOff>127000</xdr:colOff>
                    <xdr:row>60</xdr:row>
                    <xdr:rowOff>0</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sizeWithCells="1">
                  <from>
                    <xdr:col>34</xdr:col>
                    <xdr:colOff>0</xdr:colOff>
                    <xdr:row>59</xdr:row>
                    <xdr:rowOff>0</xdr:rowOff>
                  </from>
                  <to>
                    <xdr:col>35</xdr:col>
                    <xdr:colOff>127000</xdr:colOff>
                    <xdr:row>60</xdr:row>
                    <xdr:rowOff>0</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sizeWithCells="1">
                  <from>
                    <xdr:col>2</xdr:col>
                    <xdr:colOff>88900</xdr:colOff>
                    <xdr:row>75</xdr:row>
                    <xdr:rowOff>0</xdr:rowOff>
                  </from>
                  <to>
                    <xdr:col>4</xdr:col>
                    <xdr:colOff>31750</xdr:colOff>
                    <xdr:row>76</xdr:row>
                    <xdr:rowOff>38100</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sizeWithCells="1">
                  <from>
                    <xdr:col>7</xdr:col>
                    <xdr:colOff>31750</xdr:colOff>
                    <xdr:row>75</xdr:row>
                    <xdr:rowOff>0</xdr:rowOff>
                  </from>
                  <to>
                    <xdr:col>8</xdr:col>
                    <xdr:colOff>152400</xdr:colOff>
                    <xdr:row>76</xdr:row>
                    <xdr:rowOff>38100</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sizeWithCells="1">
                  <from>
                    <xdr:col>32</xdr:col>
                    <xdr:colOff>127000</xdr:colOff>
                    <xdr:row>75</xdr:row>
                    <xdr:rowOff>0</xdr:rowOff>
                  </from>
                  <to>
                    <xdr:col>34</xdr:col>
                    <xdr:colOff>69850</xdr:colOff>
                    <xdr:row>76</xdr:row>
                    <xdr:rowOff>38100</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sizeWithCells="1">
                  <from>
                    <xdr:col>38</xdr:col>
                    <xdr:colOff>76200</xdr:colOff>
                    <xdr:row>75</xdr:row>
                    <xdr:rowOff>0</xdr:rowOff>
                  </from>
                  <to>
                    <xdr:col>40</xdr:col>
                    <xdr:colOff>19050</xdr:colOff>
                    <xdr:row>76</xdr:row>
                    <xdr:rowOff>38100</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sizeWithCells="1">
                  <from>
                    <xdr:col>0</xdr:col>
                    <xdr:colOff>0</xdr:colOff>
                    <xdr:row>82</xdr:row>
                    <xdr:rowOff>0</xdr:rowOff>
                  </from>
                  <to>
                    <xdr:col>1</xdr:col>
                    <xdr:colOff>127000</xdr:colOff>
                    <xdr:row>83</xdr:row>
                    <xdr:rowOff>38100</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sizeWithCells="1">
                  <from>
                    <xdr:col>5</xdr:col>
                    <xdr:colOff>0</xdr:colOff>
                    <xdr:row>82</xdr:row>
                    <xdr:rowOff>0</xdr:rowOff>
                  </from>
                  <to>
                    <xdr:col>6</xdr:col>
                    <xdr:colOff>127000</xdr:colOff>
                    <xdr:row>83</xdr:row>
                    <xdr:rowOff>38100</xdr:rowOff>
                  </to>
                </anchor>
              </controlPr>
            </control>
          </mc:Choice>
        </mc:AlternateContent>
        <mc:AlternateContent xmlns:mc="http://schemas.openxmlformats.org/markup-compatibility/2006">
          <mc:Choice Requires="x14">
            <control shapeId="2088" r:id="rId41" name="Check Box 40">
              <controlPr defaultSize="0" autoFill="0" autoLine="0" autoPict="0">
                <anchor moveWithCells="1" sizeWithCells="1">
                  <from>
                    <xdr:col>10</xdr:col>
                    <xdr:colOff>0</xdr:colOff>
                    <xdr:row>82</xdr:row>
                    <xdr:rowOff>0</xdr:rowOff>
                  </from>
                  <to>
                    <xdr:col>11</xdr:col>
                    <xdr:colOff>127000</xdr:colOff>
                    <xdr:row>83</xdr:row>
                    <xdr:rowOff>38100</xdr:rowOff>
                  </to>
                </anchor>
              </controlPr>
            </control>
          </mc:Choice>
        </mc:AlternateContent>
        <mc:AlternateContent xmlns:mc="http://schemas.openxmlformats.org/markup-compatibility/2006">
          <mc:Choice Requires="x14">
            <control shapeId="2089" r:id="rId42" name="Check Box 41">
              <controlPr defaultSize="0" autoFill="0" autoLine="0" autoPict="0">
                <anchor moveWithCells="1" sizeWithCells="1">
                  <from>
                    <xdr:col>15</xdr:col>
                    <xdr:colOff>0</xdr:colOff>
                    <xdr:row>82</xdr:row>
                    <xdr:rowOff>0</xdr:rowOff>
                  </from>
                  <to>
                    <xdr:col>16</xdr:col>
                    <xdr:colOff>127000</xdr:colOff>
                    <xdr:row>83</xdr:row>
                    <xdr:rowOff>38100</xdr:rowOff>
                  </to>
                </anchor>
              </controlPr>
            </control>
          </mc:Choice>
        </mc:AlternateContent>
        <mc:AlternateContent xmlns:mc="http://schemas.openxmlformats.org/markup-compatibility/2006">
          <mc:Choice Requires="x14">
            <control shapeId="2090" r:id="rId43" name="Check Box 42">
              <controlPr defaultSize="0" autoFill="0" autoLine="0" autoPict="0">
                <anchor moveWithCells="1" sizeWithCells="1">
                  <from>
                    <xdr:col>19</xdr:col>
                    <xdr:colOff>0</xdr:colOff>
                    <xdr:row>82</xdr:row>
                    <xdr:rowOff>0</xdr:rowOff>
                  </from>
                  <to>
                    <xdr:col>20</xdr:col>
                    <xdr:colOff>127000</xdr:colOff>
                    <xdr:row>83</xdr:row>
                    <xdr:rowOff>38100</xdr:rowOff>
                  </to>
                </anchor>
              </controlPr>
            </control>
          </mc:Choice>
        </mc:AlternateContent>
        <mc:AlternateContent xmlns:mc="http://schemas.openxmlformats.org/markup-compatibility/2006">
          <mc:Choice Requires="x14">
            <control shapeId="2091" r:id="rId44" name="Check Box 43">
              <controlPr defaultSize="0" autoFill="0" autoLine="0" autoPict="0">
                <anchor moveWithCells="1" sizeWithCells="1">
                  <from>
                    <xdr:col>24</xdr:col>
                    <xdr:colOff>95250</xdr:colOff>
                    <xdr:row>82</xdr:row>
                    <xdr:rowOff>0</xdr:rowOff>
                  </from>
                  <to>
                    <xdr:col>26</xdr:col>
                    <xdr:colOff>38100</xdr:colOff>
                    <xdr:row>83</xdr:row>
                    <xdr:rowOff>38100</xdr:rowOff>
                  </to>
                </anchor>
              </controlPr>
            </control>
          </mc:Choice>
        </mc:AlternateContent>
        <mc:AlternateContent xmlns:mc="http://schemas.openxmlformats.org/markup-compatibility/2006">
          <mc:Choice Requires="x14">
            <control shapeId="2092" r:id="rId45" name="Check Box 44">
              <controlPr defaultSize="0" autoFill="0" autoLine="0" autoPict="0">
                <anchor moveWithCells="1" sizeWithCells="1">
                  <from>
                    <xdr:col>14</xdr:col>
                    <xdr:colOff>0</xdr:colOff>
                    <xdr:row>85</xdr:row>
                    <xdr:rowOff>0</xdr:rowOff>
                  </from>
                  <to>
                    <xdr:col>15</xdr:col>
                    <xdr:colOff>127000</xdr:colOff>
                    <xdr:row>86</xdr:row>
                    <xdr:rowOff>38100</xdr:rowOff>
                  </to>
                </anchor>
              </controlPr>
            </control>
          </mc:Choice>
        </mc:AlternateContent>
        <mc:AlternateContent xmlns:mc="http://schemas.openxmlformats.org/markup-compatibility/2006">
          <mc:Choice Requires="x14">
            <control shapeId="2093" r:id="rId46" name="Check Box 45">
              <controlPr defaultSize="0" autoFill="0" autoLine="0" autoPict="0">
                <anchor moveWithCells="1" sizeWithCells="1">
                  <from>
                    <xdr:col>17</xdr:col>
                    <xdr:colOff>0</xdr:colOff>
                    <xdr:row>85</xdr:row>
                    <xdr:rowOff>0</xdr:rowOff>
                  </from>
                  <to>
                    <xdr:col>18</xdr:col>
                    <xdr:colOff>127000</xdr:colOff>
                    <xdr:row>86</xdr:row>
                    <xdr:rowOff>38100</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sizeWithCells="1">
                  <from>
                    <xdr:col>6</xdr:col>
                    <xdr:colOff>0</xdr:colOff>
                    <xdr:row>89</xdr:row>
                    <xdr:rowOff>0</xdr:rowOff>
                  </from>
                  <to>
                    <xdr:col>7</xdr:col>
                    <xdr:colOff>127000</xdr:colOff>
                    <xdr:row>90</xdr:row>
                    <xdr:rowOff>38100</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sizeWithCells="1">
                  <from>
                    <xdr:col>6</xdr:col>
                    <xdr:colOff>0</xdr:colOff>
                    <xdr:row>91</xdr:row>
                    <xdr:rowOff>0</xdr:rowOff>
                  </from>
                  <to>
                    <xdr:col>7</xdr:col>
                    <xdr:colOff>127000</xdr:colOff>
                    <xdr:row>92</xdr:row>
                    <xdr:rowOff>38100</xdr:rowOff>
                  </to>
                </anchor>
              </controlPr>
            </control>
          </mc:Choice>
        </mc:AlternateContent>
        <mc:AlternateContent xmlns:mc="http://schemas.openxmlformats.org/markup-compatibility/2006">
          <mc:Choice Requires="x14">
            <control shapeId="2096" r:id="rId49" name="Check Box 48">
              <controlPr defaultSize="0" autoFill="0" autoLine="0" autoPict="0">
                <anchor moveWithCells="1" sizeWithCells="1">
                  <from>
                    <xdr:col>13</xdr:col>
                    <xdr:colOff>0</xdr:colOff>
                    <xdr:row>89</xdr:row>
                    <xdr:rowOff>0</xdr:rowOff>
                  </from>
                  <to>
                    <xdr:col>14</xdr:col>
                    <xdr:colOff>127000</xdr:colOff>
                    <xdr:row>90</xdr:row>
                    <xdr:rowOff>38100</xdr:rowOff>
                  </to>
                </anchor>
              </controlPr>
            </control>
          </mc:Choice>
        </mc:AlternateContent>
        <mc:AlternateContent xmlns:mc="http://schemas.openxmlformats.org/markup-compatibility/2006">
          <mc:Choice Requires="x14">
            <control shapeId="2097" r:id="rId50" name="Check Box 49">
              <controlPr defaultSize="0" autoFill="0" autoLine="0" autoPict="0">
                <anchor moveWithCells="1" sizeWithCells="1">
                  <from>
                    <xdr:col>13</xdr:col>
                    <xdr:colOff>0</xdr:colOff>
                    <xdr:row>91</xdr:row>
                    <xdr:rowOff>0</xdr:rowOff>
                  </from>
                  <to>
                    <xdr:col>14</xdr:col>
                    <xdr:colOff>127000</xdr:colOff>
                    <xdr:row>92</xdr:row>
                    <xdr:rowOff>38100</xdr:rowOff>
                  </to>
                </anchor>
              </controlPr>
            </control>
          </mc:Choice>
        </mc:AlternateContent>
        <mc:AlternateContent xmlns:mc="http://schemas.openxmlformats.org/markup-compatibility/2006">
          <mc:Choice Requires="x14">
            <control shapeId="2098" r:id="rId51" name="Check Box 50">
              <controlPr defaultSize="0" autoFill="0" autoLine="0" autoPict="0">
                <anchor moveWithCells="1" sizeWithCells="1">
                  <from>
                    <xdr:col>22</xdr:col>
                    <xdr:colOff>0</xdr:colOff>
                    <xdr:row>89</xdr:row>
                    <xdr:rowOff>0</xdr:rowOff>
                  </from>
                  <to>
                    <xdr:col>23</xdr:col>
                    <xdr:colOff>127000</xdr:colOff>
                    <xdr:row>90</xdr:row>
                    <xdr:rowOff>38100</xdr:rowOff>
                  </to>
                </anchor>
              </controlPr>
            </control>
          </mc:Choice>
        </mc:AlternateContent>
        <mc:AlternateContent xmlns:mc="http://schemas.openxmlformats.org/markup-compatibility/2006">
          <mc:Choice Requires="x14">
            <control shapeId="2099" r:id="rId52" name="Check Box 51">
              <controlPr defaultSize="0" autoFill="0" autoLine="0" autoPict="0">
                <anchor moveWithCells="1" sizeWithCells="1">
                  <from>
                    <xdr:col>22</xdr:col>
                    <xdr:colOff>0</xdr:colOff>
                    <xdr:row>91</xdr:row>
                    <xdr:rowOff>0</xdr:rowOff>
                  </from>
                  <to>
                    <xdr:col>23</xdr:col>
                    <xdr:colOff>127000</xdr:colOff>
                    <xdr:row>92</xdr:row>
                    <xdr:rowOff>38100</xdr:rowOff>
                  </to>
                </anchor>
              </controlPr>
            </control>
          </mc:Choice>
        </mc:AlternateContent>
        <mc:AlternateContent xmlns:mc="http://schemas.openxmlformats.org/markup-compatibility/2006">
          <mc:Choice Requires="x14">
            <control shapeId="2100" r:id="rId53" name="Check Box 52">
              <controlPr defaultSize="0" autoFill="0" autoLine="0" autoPict="0">
                <anchor moveWithCells="1" sizeWithCells="1">
                  <from>
                    <xdr:col>30</xdr:col>
                    <xdr:colOff>0</xdr:colOff>
                    <xdr:row>89</xdr:row>
                    <xdr:rowOff>0</xdr:rowOff>
                  </from>
                  <to>
                    <xdr:col>31</xdr:col>
                    <xdr:colOff>127000</xdr:colOff>
                    <xdr:row>90</xdr:row>
                    <xdr:rowOff>38100</xdr:rowOff>
                  </to>
                </anchor>
              </controlPr>
            </control>
          </mc:Choice>
        </mc:AlternateContent>
        <mc:AlternateContent xmlns:mc="http://schemas.openxmlformats.org/markup-compatibility/2006">
          <mc:Choice Requires="x14">
            <control shapeId="2101" r:id="rId54" name="Check Box 53">
              <controlPr defaultSize="0" autoFill="0" autoLine="0" autoPict="0">
                <anchor moveWithCells="1" sizeWithCells="1">
                  <from>
                    <xdr:col>6</xdr:col>
                    <xdr:colOff>0</xdr:colOff>
                    <xdr:row>92</xdr:row>
                    <xdr:rowOff>0</xdr:rowOff>
                  </from>
                  <to>
                    <xdr:col>7</xdr:col>
                    <xdr:colOff>127000</xdr:colOff>
                    <xdr:row>93</xdr:row>
                    <xdr:rowOff>38100</xdr:rowOff>
                  </to>
                </anchor>
              </controlPr>
            </control>
          </mc:Choice>
        </mc:AlternateContent>
        <mc:AlternateContent xmlns:mc="http://schemas.openxmlformats.org/markup-compatibility/2006">
          <mc:Choice Requires="x14">
            <control shapeId="2102" r:id="rId55" name="Check Box 54">
              <controlPr defaultSize="0" autoFill="0" autoLine="0" autoPict="0">
                <anchor moveWithCells="1" sizeWithCells="1">
                  <from>
                    <xdr:col>13</xdr:col>
                    <xdr:colOff>0</xdr:colOff>
                    <xdr:row>91</xdr:row>
                    <xdr:rowOff>0</xdr:rowOff>
                  </from>
                  <to>
                    <xdr:col>14</xdr:col>
                    <xdr:colOff>127000</xdr:colOff>
                    <xdr:row>92</xdr:row>
                    <xdr:rowOff>38100</xdr:rowOff>
                  </to>
                </anchor>
              </controlPr>
            </control>
          </mc:Choice>
        </mc:AlternateContent>
        <mc:AlternateContent xmlns:mc="http://schemas.openxmlformats.org/markup-compatibility/2006">
          <mc:Choice Requires="x14">
            <control shapeId="2103" r:id="rId56" name="Check Box 55">
              <controlPr defaultSize="0" autoFill="0" autoLine="0" autoPict="0">
                <anchor moveWithCells="1" sizeWithCells="1">
                  <from>
                    <xdr:col>13</xdr:col>
                    <xdr:colOff>0</xdr:colOff>
                    <xdr:row>92</xdr:row>
                    <xdr:rowOff>0</xdr:rowOff>
                  </from>
                  <to>
                    <xdr:col>14</xdr:col>
                    <xdr:colOff>127000</xdr:colOff>
                    <xdr:row>93</xdr:row>
                    <xdr:rowOff>38100</xdr:rowOff>
                  </to>
                </anchor>
              </controlPr>
            </control>
          </mc:Choice>
        </mc:AlternateContent>
        <mc:AlternateContent xmlns:mc="http://schemas.openxmlformats.org/markup-compatibility/2006">
          <mc:Choice Requires="x14">
            <control shapeId="2104" r:id="rId57" name="Check Box 56">
              <controlPr defaultSize="0" autoFill="0" autoLine="0" autoPict="0">
                <anchor moveWithCells="1" sizeWithCells="1">
                  <from>
                    <xdr:col>22</xdr:col>
                    <xdr:colOff>0</xdr:colOff>
                    <xdr:row>91</xdr:row>
                    <xdr:rowOff>0</xdr:rowOff>
                  </from>
                  <to>
                    <xdr:col>23</xdr:col>
                    <xdr:colOff>127000</xdr:colOff>
                    <xdr:row>92</xdr:row>
                    <xdr:rowOff>38100</xdr:rowOff>
                  </to>
                </anchor>
              </controlPr>
            </control>
          </mc:Choice>
        </mc:AlternateContent>
        <mc:AlternateContent xmlns:mc="http://schemas.openxmlformats.org/markup-compatibility/2006">
          <mc:Choice Requires="x14">
            <control shapeId="2105" r:id="rId58" name="Check Box 57">
              <controlPr defaultSize="0" autoFill="0" autoLine="0" autoPict="0">
                <anchor moveWithCells="1" sizeWithCells="1">
                  <from>
                    <xdr:col>22</xdr:col>
                    <xdr:colOff>0</xdr:colOff>
                    <xdr:row>91</xdr:row>
                    <xdr:rowOff>0</xdr:rowOff>
                  </from>
                  <to>
                    <xdr:col>23</xdr:col>
                    <xdr:colOff>127000</xdr:colOff>
                    <xdr:row>92</xdr:row>
                    <xdr:rowOff>38100</xdr:rowOff>
                  </to>
                </anchor>
              </controlPr>
            </control>
          </mc:Choice>
        </mc:AlternateContent>
        <mc:AlternateContent xmlns:mc="http://schemas.openxmlformats.org/markup-compatibility/2006">
          <mc:Choice Requires="x14">
            <control shapeId="2106" r:id="rId59" name="Check Box 58">
              <controlPr defaultSize="0" autoFill="0" autoLine="0" autoPict="0">
                <anchor moveWithCells="1" sizeWithCells="1">
                  <from>
                    <xdr:col>22</xdr:col>
                    <xdr:colOff>0</xdr:colOff>
                    <xdr:row>92</xdr:row>
                    <xdr:rowOff>0</xdr:rowOff>
                  </from>
                  <to>
                    <xdr:col>23</xdr:col>
                    <xdr:colOff>127000</xdr:colOff>
                    <xdr:row>93</xdr:row>
                    <xdr:rowOff>38100</xdr:rowOff>
                  </to>
                </anchor>
              </controlPr>
            </control>
          </mc:Choice>
        </mc:AlternateContent>
        <mc:AlternateContent xmlns:mc="http://schemas.openxmlformats.org/markup-compatibility/2006">
          <mc:Choice Requires="x14">
            <control shapeId="2107" r:id="rId60" name="Check Box 59">
              <controlPr defaultSize="0" autoFill="0" autoLine="0" autoPict="0">
                <anchor moveWithCells="1" sizeWithCells="1">
                  <from>
                    <xdr:col>6</xdr:col>
                    <xdr:colOff>0</xdr:colOff>
                    <xdr:row>93</xdr:row>
                    <xdr:rowOff>0</xdr:rowOff>
                  </from>
                  <to>
                    <xdr:col>7</xdr:col>
                    <xdr:colOff>127000</xdr:colOff>
                    <xdr:row>94</xdr:row>
                    <xdr:rowOff>38100</xdr:rowOff>
                  </to>
                </anchor>
              </controlPr>
            </control>
          </mc:Choice>
        </mc:AlternateContent>
        <mc:AlternateContent xmlns:mc="http://schemas.openxmlformats.org/markup-compatibility/2006">
          <mc:Choice Requires="x14">
            <control shapeId="2108" r:id="rId61" name="Check Box 60">
              <controlPr defaultSize="0" autoFill="0" autoLine="0" autoPict="0">
                <anchor moveWithCells="1" sizeWithCells="1">
                  <from>
                    <xdr:col>6</xdr:col>
                    <xdr:colOff>0</xdr:colOff>
                    <xdr:row>96</xdr:row>
                    <xdr:rowOff>0</xdr:rowOff>
                  </from>
                  <to>
                    <xdr:col>7</xdr:col>
                    <xdr:colOff>127000</xdr:colOff>
                    <xdr:row>97</xdr:row>
                    <xdr:rowOff>38100</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sizeWithCells="1">
                  <from>
                    <xdr:col>13</xdr:col>
                    <xdr:colOff>0</xdr:colOff>
                    <xdr:row>93</xdr:row>
                    <xdr:rowOff>0</xdr:rowOff>
                  </from>
                  <to>
                    <xdr:col>14</xdr:col>
                    <xdr:colOff>127000</xdr:colOff>
                    <xdr:row>94</xdr:row>
                    <xdr:rowOff>38100</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sizeWithCells="1">
                  <from>
                    <xdr:col>13</xdr:col>
                    <xdr:colOff>0</xdr:colOff>
                    <xdr:row>95</xdr:row>
                    <xdr:rowOff>0</xdr:rowOff>
                  </from>
                  <to>
                    <xdr:col>14</xdr:col>
                    <xdr:colOff>127000</xdr:colOff>
                    <xdr:row>96</xdr:row>
                    <xdr:rowOff>38100</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sizeWithCells="1">
                  <from>
                    <xdr:col>22</xdr:col>
                    <xdr:colOff>0</xdr:colOff>
                    <xdr:row>93</xdr:row>
                    <xdr:rowOff>0</xdr:rowOff>
                  </from>
                  <to>
                    <xdr:col>23</xdr:col>
                    <xdr:colOff>127000</xdr:colOff>
                    <xdr:row>94</xdr:row>
                    <xdr:rowOff>38100</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sizeWithCells="1">
                  <from>
                    <xdr:col>22</xdr:col>
                    <xdr:colOff>0</xdr:colOff>
                    <xdr:row>95</xdr:row>
                    <xdr:rowOff>0</xdr:rowOff>
                  </from>
                  <to>
                    <xdr:col>23</xdr:col>
                    <xdr:colOff>127000</xdr:colOff>
                    <xdr:row>96</xdr:row>
                    <xdr:rowOff>38100</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sizeWithCells="1">
                  <from>
                    <xdr:col>30</xdr:col>
                    <xdr:colOff>0</xdr:colOff>
                    <xdr:row>93</xdr:row>
                    <xdr:rowOff>0</xdr:rowOff>
                  </from>
                  <to>
                    <xdr:col>31</xdr:col>
                    <xdr:colOff>127000</xdr:colOff>
                    <xdr:row>94</xdr:row>
                    <xdr:rowOff>38100</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sizeWithCells="1">
                  <from>
                    <xdr:col>13</xdr:col>
                    <xdr:colOff>0</xdr:colOff>
                    <xdr:row>95</xdr:row>
                    <xdr:rowOff>0</xdr:rowOff>
                  </from>
                  <to>
                    <xdr:col>14</xdr:col>
                    <xdr:colOff>127000</xdr:colOff>
                    <xdr:row>96</xdr:row>
                    <xdr:rowOff>38100</xdr:rowOff>
                  </to>
                </anchor>
              </controlPr>
            </control>
          </mc:Choice>
        </mc:AlternateContent>
        <mc:AlternateContent xmlns:mc="http://schemas.openxmlformats.org/markup-compatibility/2006">
          <mc:Choice Requires="x14">
            <control shapeId="2115" r:id="rId68" name="Check Box 67">
              <controlPr defaultSize="0" autoFill="0" autoLine="0" autoPict="0">
                <anchor moveWithCells="1" sizeWithCells="1">
                  <from>
                    <xdr:col>22</xdr:col>
                    <xdr:colOff>0</xdr:colOff>
                    <xdr:row>95</xdr:row>
                    <xdr:rowOff>0</xdr:rowOff>
                  </from>
                  <to>
                    <xdr:col>23</xdr:col>
                    <xdr:colOff>127000</xdr:colOff>
                    <xdr:row>96</xdr:row>
                    <xdr:rowOff>38100</xdr:rowOff>
                  </to>
                </anchor>
              </controlPr>
            </control>
          </mc:Choice>
        </mc:AlternateContent>
        <mc:AlternateContent xmlns:mc="http://schemas.openxmlformats.org/markup-compatibility/2006">
          <mc:Choice Requires="x14">
            <control shapeId="2116" r:id="rId69" name="Check Box 68">
              <controlPr defaultSize="0" autoFill="0" autoLine="0" autoPict="0">
                <anchor moveWithCells="1" sizeWithCells="1">
                  <from>
                    <xdr:col>22</xdr:col>
                    <xdr:colOff>0</xdr:colOff>
                    <xdr:row>95</xdr:row>
                    <xdr:rowOff>0</xdr:rowOff>
                  </from>
                  <to>
                    <xdr:col>23</xdr:col>
                    <xdr:colOff>127000</xdr:colOff>
                    <xdr:row>96</xdr:row>
                    <xdr:rowOff>38100</xdr:rowOff>
                  </to>
                </anchor>
              </controlPr>
            </control>
          </mc:Choice>
        </mc:AlternateContent>
        <mc:AlternateContent xmlns:mc="http://schemas.openxmlformats.org/markup-compatibility/2006">
          <mc:Choice Requires="x14">
            <control shapeId="2117" r:id="rId70" name="Check Box 69">
              <controlPr defaultSize="0" autoFill="0" autoLine="0" autoPict="0">
                <anchor moveWithCells="1" sizeWithCells="1">
                  <from>
                    <xdr:col>13</xdr:col>
                    <xdr:colOff>0</xdr:colOff>
                    <xdr:row>95</xdr:row>
                    <xdr:rowOff>0</xdr:rowOff>
                  </from>
                  <to>
                    <xdr:col>14</xdr:col>
                    <xdr:colOff>127000</xdr:colOff>
                    <xdr:row>96</xdr:row>
                    <xdr:rowOff>38100</xdr:rowOff>
                  </to>
                </anchor>
              </controlPr>
            </control>
          </mc:Choice>
        </mc:AlternateContent>
        <mc:AlternateContent xmlns:mc="http://schemas.openxmlformats.org/markup-compatibility/2006">
          <mc:Choice Requires="x14">
            <control shapeId="2118" r:id="rId71" name="Check Box 70">
              <controlPr defaultSize="0" autoFill="0" autoLine="0" autoPict="0">
                <anchor moveWithCells="1" sizeWithCells="1">
                  <from>
                    <xdr:col>22</xdr:col>
                    <xdr:colOff>0</xdr:colOff>
                    <xdr:row>95</xdr:row>
                    <xdr:rowOff>0</xdr:rowOff>
                  </from>
                  <to>
                    <xdr:col>23</xdr:col>
                    <xdr:colOff>127000</xdr:colOff>
                    <xdr:row>96</xdr:row>
                    <xdr:rowOff>38100</xdr:rowOff>
                  </to>
                </anchor>
              </controlPr>
            </control>
          </mc:Choice>
        </mc:AlternateContent>
        <mc:AlternateContent xmlns:mc="http://schemas.openxmlformats.org/markup-compatibility/2006">
          <mc:Choice Requires="x14">
            <control shapeId="2119" r:id="rId72" name="Check Box 71">
              <controlPr defaultSize="0" autoFill="0" autoLine="0" autoPict="0">
                <anchor moveWithCells="1" sizeWithCells="1">
                  <from>
                    <xdr:col>13</xdr:col>
                    <xdr:colOff>0</xdr:colOff>
                    <xdr:row>96</xdr:row>
                    <xdr:rowOff>0</xdr:rowOff>
                  </from>
                  <to>
                    <xdr:col>14</xdr:col>
                    <xdr:colOff>127000</xdr:colOff>
                    <xdr:row>97</xdr:row>
                    <xdr:rowOff>38100</xdr:rowOff>
                  </to>
                </anchor>
              </controlPr>
            </control>
          </mc:Choice>
        </mc:AlternateContent>
        <mc:AlternateContent xmlns:mc="http://schemas.openxmlformats.org/markup-compatibility/2006">
          <mc:Choice Requires="x14">
            <control shapeId="2120" r:id="rId73" name="Check Box 72">
              <controlPr defaultSize="0" autoFill="0" autoLine="0" autoPict="0">
                <anchor moveWithCells="1" sizeWithCells="1">
                  <from>
                    <xdr:col>22</xdr:col>
                    <xdr:colOff>0</xdr:colOff>
                    <xdr:row>95</xdr:row>
                    <xdr:rowOff>0</xdr:rowOff>
                  </from>
                  <to>
                    <xdr:col>23</xdr:col>
                    <xdr:colOff>127000</xdr:colOff>
                    <xdr:row>96</xdr:row>
                    <xdr:rowOff>38100</xdr:rowOff>
                  </to>
                </anchor>
              </controlPr>
            </control>
          </mc:Choice>
        </mc:AlternateContent>
        <mc:AlternateContent xmlns:mc="http://schemas.openxmlformats.org/markup-compatibility/2006">
          <mc:Choice Requires="x14">
            <control shapeId="2121" r:id="rId74" name="Check Box 73">
              <controlPr defaultSize="0" autoFill="0" autoLine="0" autoPict="0">
                <anchor moveWithCells="1" sizeWithCells="1">
                  <from>
                    <xdr:col>22</xdr:col>
                    <xdr:colOff>0</xdr:colOff>
                    <xdr:row>96</xdr:row>
                    <xdr:rowOff>0</xdr:rowOff>
                  </from>
                  <to>
                    <xdr:col>23</xdr:col>
                    <xdr:colOff>127000</xdr:colOff>
                    <xdr:row>97</xdr:row>
                    <xdr:rowOff>38100</xdr:rowOff>
                  </to>
                </anchor>
              </controlPr>
            </control>
          </mc:Choice>
        </mc:AlternateContent>
        <mc:AlternateContent xmlns:mc="http://schemas.openxmlformats.org/markup-compatibility/2006">
          <mc:Choice Requires="x14">
            <control shapeId="2122" r:id="rId75" name="Check Box 74">
              <controlPr defaultSize="0" autoFill="0" autoLine="0" autoPict="0">
                <anchor moveWithCells="1" sizeWithCells="1">
                  <from>
                    <xdr:col>13</xdr:col>
                    <xdr:colOff>0</xdr:colOff>
                    <xdr:row>96</xdr:row>
                    <xdr:rowOff>0</xdr:rowOff>
                  </from>
                  <to>
                    <xdr:col>14</xdr:col>
                    <xdr:colOff>127000</xdr:colOff>
                    <xdr:row>97</xdr:row>
                    <xdr:rowOff>38100</xdr:rowOff>
                  </to>
                </anchor>
              </controlPr>
            </control>
          </mc:Choice>
        </mc:AlternateContent>
        <mc:AlternateContent xmlns:mc="http://schemas.openxmlformats.org/markup-compatibility/2006">
          <mc:Choice Requires="x14">
            <control shapeId="2123" r:id="rId76" name="Check Box 75">
              <controlPr defaultSize="0" autoFill="0" autoLine="0" autoPict="0">
                <anchor moveWithCells="1" sizeWithCells="1">
                  <from>
                    <xdr:col>22</xdr:col>
                    <xdr:colOff>0</xdr:colOff>
                    <xdr:row>96</xdr:row>
                    <xdr:rowOff>0</xdr:rowOff>
                  </from>
                  <to>
                    <xdr:col>23</xdr:col>
                    <xdr:colOff>127000</xdr:colOff>
                    <xdr:row>97</xdr:row>
                    <xdr:rowOff>38100</xdr:rowOff>
                  </to>
                </anchor>
              </controlPr>
            </control>
          </mc:Choice>
        </mc:AlternateContent>
        <mc:AlternateContent xmlns:mc="http://schemas.openxmlformats.org/markup-compatibility/2006">
          <mc:Choice Requires="x14">
            <control shapeId="2124" r:id="rId77" name="Check Box 76">
              <controlPr defaultSize="0" autoFill="0" autoLine="0" autoPict="0">
                <anchor moveWithCells="1" sizeWithCells="1">
                  <from>
                    <xdr:col>13</xdr:col>
                    <xdr:colOff>0</xdr:colOff>
                    <xdr:row>96</xdr:row>
                    <xdr:rowOff>0</xdr:rowOff>
                  </from>
                  <to>
                    <xdr:col>14</xdr:col>
                    <xdr:colOff>127000</xdr:colOff>
                    <xdr:row>97</xdr:row>
                    <xdr:rowOff>38100</xdr:rowOff>
                  </to>
                </anchor>
              </controlPr>
            </control>
          </mc:Choice>
        </mc:AlternateContent>
        <mc:AlternateContent xmlns:mc="http://schemas.openxmlformats.org/markup-compatibility/2006">
          <mc:Choice Requires="x14">
            <control shapeId="2125" r:id="rId78" name="Check Box 77">
              <controlPr defaultSize="0" autoFill="0" autoLine="0" autoPict="0">
                <anchor moveWithCells="1" sizeWithCells="1">
                  <from>
                    <xdr:col>22</xdr:col>
                    <xdr:colOff>0</xdr:colOff>
                    <xdr:row>96</xdr:row>
                    <xdr:rowOff>0</xdr:rowOff>
                  </from>
                  <to>
                    <xdr:col>23</xdr:col>
                    <xdr:colOff>127000</xdr:colOff>
                    <xdr:row>97</xdr:row>
                    <xdr:rowOff>38100</xdr:rowOff>
                  </to>
                </anchor>
              </controlPr>
            </control>
          </mc:Choice>
        </mc:AlternateContent>
        <mc:AlternateContent xmlns:mc="http://schemas.openxmlformats.org/markup-compatibility/2006">
          <mc:Choice Requires="x14">
            <control shapeId="2126" r:id="rId79" name="Check Box 78">
              <controlPr defaultSize="0" autoFill="0" autoLine="0" autoPict="0">
                <anchor moveWithCells="1" sizeWithCells="1">
                  <from>
                    <xdr:col>22</xdr:col>
                    <xdr:colOff>0</xdr:colOff>
                    <xdr:row>96</xdr:row>
                    <xdr:rowOff>0</xdr:rowOff>
                  </from>
                  <to>
                    <xdr:col>23</xdr:col>
                    <xdr:colOff>127000</xdr:colOff>
                    <xdr:row>97</xdr:row>
                    <xdr:rowOff>38100</xdr:rowOff>
                  </to>
                </anchor>
              </controlPr>
            </control>
          </mc:Choice>
        </mc:AlternateContent>
        <mc:AlternateContent xmlns:mc="http://schemas.openxmlformats.org/markup-compatibility/2006">
          <mc:Choice Requires="x14">
            <control shapeId="2127" r:id="rId80" name="Check Box 79">
              <controlPr defaultSize="0" autoFill="0" autoLine="0" autoPict="0">
                <anchor moveWithCells="1" sizeWithCells="1">
                  <from>
                    <xdr:col>13</xdr:col>
                    <xdr:colOff>0</xdr:colOff>
                    <xdr:row>96</xdr:row>
                    <xdr:rowOff>0</xdr:rowOff>
                  </from>
                  <to>
                    <xdr:col>14</xdr:col>
                    <xdr:colOff>127000</xdr:colOff>
                    <xdr:row>97</xdr:row>
                    <xdr:rowOff>38100</xdr:rowOff>
                  </to>
                </anchor>
              </controlPr>
            </control>
          </mc:Choice>
        </mc:AlternateContent>
        <mc:AlternateContent xmlns:mc="http://schemas.openxmlformats.org/markup-compatibility/2006">
          <mc:Choice Requires="x14">
            <control shapeId="2128" r:id="rId81" name="Check Box 80">
              <controlPr defaultSize="0" autoFill="0" autoLine="0" autoPict="0">
                <anchor moveWithCells="1" sizeWithCells="1">
                  <from>
                    <xdr:col>22</xdr:col>
                    <xdr:colOff>0</xdr:colOff>
                    <xdr:row>96</xdr:row>
                    <xdr:rowOff>0</xdr:rowOff>
                  </from>
                  <to>
                    <xdr:col>23</xdr:col>
                    <xdr:colOff>127000</xdr:colOff>
                    <xdr:row>97</xdr:row>
                    <xdr:rowOff>38100</xdr:rowOff>
                  </to>
                </anchor>
              </controlPr>
            </control>
          </mc:Choice>
        </mc:AlternateContent>
        <mc:AlternateContent xmlns:mc="http://schemas.openxmlformats.org/markup-compatibility/2006">
          <mc:Choice Requires="x14">
            <control shapeId="2129" r:id="rId82" name="Check Box 81">
              <controlPr defaultSize="0" autoFill="0" autoLine="0" autoPict="0">
                <anchor moveWithCells="1" sizeWithCells="1">
                  <from>
                    <xdr:col>6</xdr:col>
                    <xdr:colOff>0</xdr:colOff>
                    <xdr:row>98</xdr:row>
                    <xdr:rowOff>0</xdr:rowOff>
                  </from>
                  <to>
                    <xdr:col>7</xdr:col>
                    <xdr:colOff>127000</xdr:colOff>
                    <xdr:row>99</xdr:row>
                    <xdr:rowOff>38100</xdr:rowOff>
                  </to>
                </anchor>
              </controlPr>
            </control>
          </mc:Choice>
        </mc:AlternateContent>
        <mc:AlternateContent xmlns:mc="http://schemas.openxmlformats.org/markup-compatibility/2006">
          <mc:Choice Requires="x14">
            <control shapeId="2130" r:id="rId83" name="Check Box 82">
              <controlPr defaultSize="0" autoFill="0" autoLine="0" autoPict="0">
                <anchor moveWithCells="1" sizeWithCells="1">
                  <from>
                    <xdr:col>13</xdr:col>
                    <xdr:colOff>0</xdr:colOff>
                    <xdr:row>97</xdr:row>
                    <xdr:rowOff>0</xdr:rowOff>
                  </from>
                  <to>
                    <xdr:col>14</xdr:col>
                    <xdr:colOff>127000</xdr:colOff>
                    <xdr:row>98</xdr:row>
                    <xdr:rowOff>38100</xdr:rowOff>
                  </to>
                </anchor>
              </controlPr>
            </control>
          </mc:Choice>
        </mc:AlternateContent>
        <mc:AlternateContent xmlns:mc="http://schemas.openxmlformats.org/markup-compatibility/2006">
          <mc:Choice Requires="x14">
            <control shapeId="2131" r:id="rId84" name="Check Box 83">
              <controlPr defaultSize="0" autoFill="0" autoLine="0" autoPict="0">
                <anchor moveWithCells="1" sizeWithCells="1">
                  <from>
                    <xdr:col>22</xdr:col>
                    <xdr:colOff>0</xdr:colOff>
                    <xdr:row>96</xdr:row>
                    <xdr:rowOff>0</xdr:rowOff>
                  </from>
                  <to>
                    <xdr:col>23</xdr:col>
                    <xdr:colOff>127000</xdr:colOff>
                    <xdr:row>97</xdr:row>
                    <xdr:rowOff>38100</xdr:rowOff>
                  </to>
                </anchor>
              </controlPr>
            </control>
          </mc:Choice>
        </mc:AlternateContent>
        <mc:AlternateContent xmlns:mc="http://schemas.openxmlformats.org/markup-compatibility/2006">
          <mc:Choice Requires="x14">
            <control shapeId="2132" r:id="rId85" name="Check Box 84">
              <controlPr defaultSize="0" autoFill="0" autoLine="0" autoPict="0">
                <anchor moveWithCells="1" sizeWithCells="1">
                  <from>
                    <xdr:col>22</xdr:col>
                    <xdr:colOff>0</xdr:colOff>
                    <xdr:row>97</xdr:row>
                    <xdr:rowOff>0</xdr:rowOff>
                  </from>
                  <to>
                    <xdr:col>23</xdr:col>
                    <xdr:colOff>127000</xdr:colOff>
                    <xdr:row>98</xdr:row>
                    <xdr:rowOff>38100</xdr:rowOff>
                  </to>
                </anchor>
              </controlPr>
            </control>
          </mc:Choice>
        </mc:AlternateContent>
        <mc:AlternateContent xmlns:mc="http://schemas.openxmlformats.org/markup-compatibility/2006">
          <mc:Choice Requires="x14">
            <control shapeId="2133" r:id="rId86" name="Check Box 85">
              <controlPr defaultSize="0" autoFill="0" autoLine="0" autoPict="0">
                <anchor moveWithCells="1" sizeWithCells="1">
                  <from>
                    <xdr:col>30</xdr:col>
                    <xdr:colOff>0</xdr:colOff>
                    <xdr:row>98</xdr:row>
                    <xdr:rowOff>0</xdr:rowOff>
                  </from>
                  <to>
                    <xdr:col>31</xdr:col>
                    <xdr:colOff>127000</xdr:colOff>
                    <xdr:row>99</xdr:row>
                    <xdr:rowOff>38100</xdr:rowOff>
                  </to>
                </anchor>
              </controlPr>
            </control>
          </mc:Choice>
        </mc:AlternateContent>
        <mc:AlternateContent xmlns:mc="http://schemas.openxmlformats.org/markup-compatibility/2006">
          <mc:Choice Requires="x14">
            <control shapeId="2134" r:id="rId87" name="Check Box 86">
              <controlPr defaultSize="0" autoFill="0" autoLine="0" autoPict="0">
                <anchor moveWithCells="1" sizeWithCells="1">
                  <from>
                    <xdr:col>13</xdr:col>
                    <xdr:colOff>0</xdr:colOff>
                    <xdr:row>99</xdr:row>
                    <xdr:rowOff>0</xdr:rowOff>
                  </from>
                  <to>
                    <xdr:col>14</xdr:col>
                    <xdr:colOff>127000</xdr:colOff>
                    <xdr:row>100</xdr:row>
                    <xdr:rowOff>38100</xdr:rowOff>
                  </to>
                </anchor>
              </controlPr>
            </control>
          </mc:Choice>
        </mc:AlternateContent>
        <mc:AlternateContent xmlns:mc="http://schemas.openxmlformats.org/markup-compatibility/2006">
          <mc:Choice Requires="x14">
            <control shapeId="2135" r:id="rId88" name="Check Box 87">
              <controlPr defaultSize="0" autoFill="0" autoLine="0" autoPict="0">
                <anchor moveWithCells="1" sizeWithCells="1">
                  <from>
                    <xdr:col>22</xdr:col>
                    <xdr:colOff>0</xdr:colOff>
                    <xdr:row>99</xdr:row>
                    <xdr:rowOff>0</xdr:rowOff>
                  </from>
                  <to>
                    <xdr:col>23</xdr:col>
                    <xdr:colOff>127000</xdr:colOff>
                    <xdr:row>100</xdr:row>
                    <xdr:rowOff>38100</xdr:rowOff>
                  </to>
                </anchor>
              </controlPr>
            </control>
          </mc:Choice>
        </mc:AlternateContent>
        <mc:AlternateContent xmlns:mc="http://schemas.openxmlformats.org/markup-compatibility/2006">
          <mc:Choice Requires="x14">
            <control shapeId="2136" r:id="rId89" name="Check Box 88">
              <controlPr defaultSize="0" autoFill="0" autoLine="0" autoPict="0">
                <anchor moveWithCells="1" sizeWithCells="1">
                  <from>
                    <xdr:col>30</xdr:col>
                    <xdr:colOff>0</xdr:colOff>
                    <xdr:row>96</xdr:row>
                    <xdr:rowOff>0</xdr:rowOff>
                  </from>
                  <to>
                    <xdr:col>31</xdr:col>
                    <xdr:colOff>127000</xdr:colOff>
                    <xdr:row>97</xdr:row>
                    <xdr:rowOff>38100</xdr:rowOff>
                  </to>
                </anchor>
              </controlPr>
            </control>
          </mc:Choice>
        </mc:AlternateContent>
        <mc:AlternateContent xmlns:mc="http://schemas.openxmlformats.org/markup-compatibility/2006">
          <mc:Choice Requires="x14">
            <control shapeId="2137" r:id="rId90" name="Check Box 89">
              <controlPr defaultSize="0" autoFill="0" autoLine="0" autoPict="0">
                <anchor moveWithCells="1" sizeWithCells="1">
                  <from>
                    <xdr:col>6</xdr:col>
                    <xdr:colOff>0</xdr:colOff>
                    <xdr:row>101</xdr:row>
                    <xdr:rowOff>0</xdr:rowOff>
                  </from>
                  <to>
                    <xdr:col>7</xdr:col>
                    <xdr:colOff>127000</xdr:colOff>
                    <xdr:row>102</xdr:row>
                    <xdr:rowOff>38100</xdr:rowOff>
                  </to>
                </anchor>
              </controlPr>
            </control>
          </mc:Choice>
        </mc:AlternateContent>
        <mc:AlternateContent xmlns:mc="http://schemas.openxmlformats.org/markup-compatibility/2006">
          <mc:Choice Requires="x14">
            <control shapeId="2138" r:id="rId91" name="Check Box 90">
              <controlPr defaultSize="0" autoFill="0" autoLine="0" autoPict="0">
                <anchor moveWithCells="1" sizeWithCells="1">
                  <from>
                    <xdr:col>9</xdr:col>
                    <xdr:colOff>0</xdr:colOff>
                    <xdr:row>101</xdr:row>
                    <xdr:rowOff>0</xdr:rowOff>
                  </from>
                  <to>
                    <xdr:col>10</xdr:col>
                    <xdr:colOff>127000</xdr:colOff>
                    <xdr:row>102</xdr:row>
                    <xdr:rowOff>38100</xdr:rowOff>
                  </to>
                </anchor>
              </controlPr>
            </control>
          </mc:Choice>
        </mc:AlternateContent>
        <mc:AlternateContent xmlns:mc="http://schemas.openxmlformats.org/markup-compatibility/2006">
          <mc:Choice Requires="x14">
            <control shapeId="2139" r:id="rId92" name="Check Box 91">
              <controlPr defaultSize="0" autoFill="0" autoLine="0" autoPict="0">
                <anchor moveWithCells="1" sizeWithCells="1">
                  <from>
                    <xdr:col>13</xdr:col>
                    <xdr:colOff>0</xdr:colOff>
                    <xdr:row>101</xdr:row>
                    <xdr:rowOff>0</xdr:rowOff>
                  </from>
                  <to>
                    <xdr:col>14</xdr:col>
                    <xdr:colOff>127000</xdr:colOff>
                    <xdr:row>102</xdr:row>
                    <xdr:rowOff>38100</xdr:rowOff>
                  </to>
                </anchor>
              </controlPr>
            </control>
          </mc:Choice>
        </mc:AlternateContent>
        <mc:AlternateContent xmlns:mc="http://schemas.openxmlformats.org/markup-compatibility/2006">
          <mc:Choice Requires="x14">
            <control shapeId="2140" r:id="rId93" name="Check Box 92">
              <controlPr defaultSize="0" autoFill="0" autoLine="0" autoPict="0">
                <anchor moveWithCells="1" sizeWithCells="1">
                  <from>
                    <xdr:col>16</xdr:col>
                    <xdr:colOff>0</xdr:colOff>
                    <xdr:row>101</xdr:row>
                    <xdr:rowOff>0</xdr:rowOff>
                  </from>
                  <to>
                    <xdr:col>17</xdr:col>
                    <xdr:colOff>127000</xdr:colOff>
                    <xdr:row>102</xdr:row>
                    <xdr:rowOff>38100</xdr:rowOff>
                  </to>
                </anchor>
              </controlPr>
            </control>
          </mc:Choice>
        </mc:AlternateContent>
        <mc:AlternateContent xmlns:mc="http://schemas.openxmlformats.org/markup-compatibility/2006">
          <mc:Choice Requires="x14">
            <control shapeId="2141" r:id="rId94" name="Check Box 93">
              <controlPr defaultSize="0" autoFill="0" autoLine="0" autoPict="0">
                <anchor moveWithCells="1" sizeWithCells="1">
                  <from>
                    <xdr:col>22</xdr:col>
                    <xdr:colOff>0</xdr:colOff>
                    <xdr:row>101</xdr:row>
                    <xdr:rowOff>0</xdr:rowOff>
                  </from>
                  <to>
                    <xdr:col>23</xdr:col>
                    <xdr:colOff>127000</xdr:colOff>
                    <xdr:row>102</xdr:row>
                    <xdr:rowOff>38100</xdr:rowOff>
                  </to>
                </anchor>
              </controlPr>
            </control>
          </mc:Choice>
        </mc:AlternateContent>
        <mc:AlternateContent xmlns:mc="http://schemas.openxmlformats.org/markup-compatibility/2006">
          <mc:Choice Requires="x14">
            <control shapeId="2142" r:id="rId95" name="Check Box 94">
              <controlPr defaultSize="0" autoFill="0" autoLine="0" autoPict="0">
                <anchor moveWithCells="1" sizeWithCells="1">
                  <from>
                    <xdr:col>25</xdr:col>
                    <xdr:colOff>0</xdr:colOff>
                    <xdr:row>101</xdr:row>
                    <xdr:rowOff>0</xdr:rowOff>
                  </from>
                  <to>
                    <xdr:col>26</xdr:col>
                    <xdr:colOff>127000</xdr:colOff>
                    <xdr:row>102</xdr:row>
                    <xdr:rowOff>38100</xdr:rowOff>
                  </to>
                </anchor>
              </controlPr>
            </control>
          </mc:Choice>
        </mc:AlternateContent>
        <mc:AlternateContent xmlns:mc="http://schemas.openxmlformats.org/markup-compatibility/2006">
          <mc:Choice Requires="x14">
            <control shapeId="2143" r:id="rId96" name="Check Box 95">
              <controlPr defaultSize="0" autoFill="0" autoLine="0" autoPict="0">
                <anchor moveWithCells="1" sizeWithCells="1">
                  <from>
                    <xdr:col>28</xdr:col>
                    <xdr:colOff>0</xdr:colOff>
                    <xdr:row>101</xdr:row>
                    <xdr:rowOff>0</xdr:rowOff>
                  </from>
                  <to>
                    <xdr:col>29</xdr:col>
                    <xdr:colOff>127000</xdr:colOff>
                    <xdr:row>102</xdr:row>
                    <xdr:rowOff>38100</xdr:rowOff>
                  </to>
                </anchor>
              </controlPr>
            </control>
          </mc:Choice>
        </mc:AlternateContent>
        <mc:AlternateContent xmlns:mc="http://schemas.openxmlformats.org/markup-compatibility/2006">
          <mc:Choice Requires="x14">
            <control shapeId="2144" r:id="rId97" name="Check Box 96">
              <controlPr defaultSize="0" autoFill="0" autoLine="0" autoPict="0">
                <anchor moveWithCells="1" sizeWithCells="1">
                  <from>
                    <xdr:col>13</xdr:col>
                    <xdr:colOff>0</xdr:colOff>
                    <xdr:row>104</xdr:row>
                    <xdr:rowOff>0</xdr:rowOff>
                  </from>
                  <to>
                    <xdr:col>14</xdr:col>
                    <xdr:colOff>127000</xdr:colOff>
                    <xdr:row>105</xdr:row>
                    <xdr:rowOff>38100</xdr:rowOff>
                  </to>
                </anchor>
              </controlPr>
            </control>
          </mc:Choice>
        </mc:AlternateContent>
        <mc:AlternateContent xmlns:mc="http://schemas.openxmlformats.org/markup-compatibility/2006">
          <mc:Choice Requires="x14">
            <control shapeId="2145" r:id="rId98" name="Check Box 97">
              <controlPr defaultSize="0" autoFill="0" autoLine="0" autoPict="0">
                <anchor moveWithCells="1" sizeWithCells="1">
                  <from>
                    <xdr:col>16</xdr:col>
                    <xdr:colOff>0</xdr:colOff>
                    <xdr:row>104</xdr:row>
                    <xdr:rowOff>0</xdr:rowOff>
                  </from>
                  <to>
                    <xdr:col>17</xdr:col>
                    <xdr:colOff>127000</xdr:colOff>
                    <xdr:row>105</xdr:row>
                    <xdr:rowOff>38100</xdr:rowOff>
                  </to>
                </anchor>
              </controlPr>
            </control>
          </mc:Choice>
        </mc:AlternateContent>
        <mc:AlternateContent xmlns:mc="http://schemas.openxmlformats.org/markup-compatibility/2006">
          <mc:Choice Requires="x14">
            <control shapeId="2146" r:id="rId99" name="Check Box 98">
              <controlPr defaultSize="0" autoFill="0" autoLine="0" autoPict="0">
                <anchor moveWithCells="1" sizeWithCells="1">
                  <from>
                    <xdr:col>28</xdr:col>
                    <xdr:colOff>0</xdr:colOff>
                    <xdr:row>104</xdr:row>
                    <xdr:rowOff>0</xdr:rowOff>
                  </from>
                  <to>
                    <xdr:col>29</xdr:col>
                    <xdr:colOff>127000</xdr:colOff>
                    <xdr:row>105</xdr:row>
                    <xdr:rowOff>38100</xdr:rowOff>
                  </to>
                </anchor>
              </controlPr>
            </control>
          </mc:Choice>
        </mc:AlternateContent>
        <mc:AlternateContent xmlns:mc="http://schemas.openxmlformats.org/markup-compatibility/2006">
          <mc:Choice Requires="x14">
            <control shapeId="2147" r:id="rId100" name="Check Box 99">
              <controlPr defaultSize="0" autoFill="0" autoLine="0" autoPict="0">
                <anchor moveWithCells="1" sizeWithCells="1">
                  <from>
                    <xdr:col>31</xdr:col>
                    <xdr:colOff>0</xdr:colOff>
                    <xdr:row>104</xdr:row>
                    <xdr:rowOff>0</xdr:rowOff>
                  </from>
                  <to>
                    <xdr:col>32</xdr:col>
                    <xdr:colOff>127000</xdr:colOff>
                    <xdr:row>105</xdr:row>
                    <xdr:rowOff>38100</xdr:rowOff>
                  </to>
                </anchor>
              </controlPr>
            </control>
          </mc:Choice>
        </mc:AlternateContent>
        <mc:AlternateContent xmlns:mc="http://schemas.openxmlformats.org/markup-compatibility/2006">
          <mc:Choice Requires="x14">
            <control shapeId="2148" r:id="rId101" name="Check Box 100">
              <controlPr defaultSize="0" autoFill="0" autoLine="0" autoPict="0">
                <anchor moveWithCells="1" sizeWithCells="1">
                  <from>
                    <xdr:col>16</xdr:col>
                    <xdr:colOff>0</xdr:colOff>
                    <xdr:row>105</xdr:row>
                    <xdr:rowOff>0</xdr:rowOff>
                  </from>
                  <to>
                    <xdr:col>17</xdr:col>
                    <xdr:colOff>127000</xdr:colOff>
                    <xdr:row>106</xdr:row>
                    <xdr:rowOff>38100</xdr:rowOff>
                  </to>
                </anchor>
              </controlPr>
            </control>
          </mc:Choice>
        </mc:AlternateContent>
        <mc:AlternateContent xmlns:mc="http://schemas.openxmlformats.org/markup-compatibility/2006">
          <mc:Choice Requires="x14">
            <control shapeId="2149" r:id="rId102" name="Check Box 101">
              <controlPr defaultSize="0" autoFill="0" autoLine="0" autoPict="0">
                <anchor moveWithCells="1" sizeWithCells="1">
                  <from>
                    <xdr:col>19</xdr:col>
                    <xdr:colOff>0</xdr:colOff>
                    <xdr:row>105</xdr:row>
                    <xdr:rowOff>0</xdr:rowOff>
                  </from>
                  <to>
                    <xdr:col>20</xdr:col>
                    <xdr:colOff>127000</xdr:colOff>
                    <xdr:row>106</xdr:row>
                    <xdr:rowOff>38100</xdr:rowOff>
                  </to>
                </anchor>
              </controlPr>
            </control>
          </mc:Choice>
        </mc:AlternateContent>
        <mc:AlternateContent xmlns:mc="http://schemas.openxmlformats.org/markup-compatibility/2006">
          <mc:Choice Requires="x14">
            <control shapeId="2150" r:id="rId103" name="Check Box 102">
              <controlPr defaultSize="0" autoFill="0" autoLine="0" autoPict="0">
                <anchor moveWithCells="1" sizeWithCells="1">
                  <from>
                    <xdr:col>12</xdr:col>
                    <xdr:colOff>0</xdr:colOff>
                    <xdr:row>106</xdr:row>
                    <xdr:rowOff>0</xdr:rowOff>
                  </from>
                  <to>
                    <xdr:col>13</xdr:col>
                    <xdr:colOff>127000</xdr:colOff>
                    <xdr:row>107</xdr:row>
                    <xdr:rowOff>38100</xdr:rowOff>
                  </to>
                </anchor>
              </controlPr>
            </control>
          </mc:Choice>
        </mc:AlternateContent>
        <mc:AlternateContent xmlns:mc="http://schemas.openxmlformats.org/markup-compatibility/2006">
          <mc:Choice Requires="x14">
            <control shapeId="2151" r:id="rId104" name="Check Box 103">
              <controlPr defaultSize="0" autoFill="0" autoLine="0" autoPict="0">
                <anchor moveWithCells="1" sizeWithCells="1">
                  <from>
                    <xdr:col>15</xdr:col>
                    <xdr:colOff>0</xdr:colOff>
                    <xdr:row>106</xdr:row>
                    <xdr:rowOff>0</xdr:rowOff>
                  </from>
                  <to>
                    <xdr:col>16</xdr:col>
                    <xdr:colOff>127000</xdr:colOff>
                    <xdr:row>107</xdr:row>
                    <xdr:rowOff>38100</xdr:rowOff>
                  </to>
                </anchor>
              </controlPr>
            </control>
          </mc:Choice>
        </mc:AlternateContent>
        <mc:AlternateContent xmlns:mc="http://schemas.openxmlformats.org/markup-compatibility/2006">
          <mc:Choice Requires="x14">
            <control shapeId="2152" r:id="rId105" name="Check Box 104">
              <controlPr defaultSize="0" autoFill="0" autoLine="0" autoPict="0">
                <anchor moveWithCells="1" sizeWithCells="1">
                  <from>
                    <xdr:col>4</xdr:col>
                    <xdr:colOff>0</xdr:colOff>
                    <xdr:row>109</xdr:row>
                    <xdr:rowOff>0</xdr:rowOff>
                  </from>
                  <to>
                    <xdr:col>5</xdr:col>
                    <xdr:colOff>127000</xdr:colOff>
                    <xdr:row>110</xdr:row>
                    <xdr:rowOff>38100</xdr:rowOff>
                  </to>
                </anchor>
              </controlPr>
            </control>
          </mc:Choice>
        </mc:AlternateContent>
        <mc:AlternateContent xmlns:mc="http://schemas.openxmlformats.org/markup-compatibility/2006">
          <mc:Choice Requires="x14">
            <control shapeId="2153" r:id="rId106" name="Check Box 105">
              <controlPr defaultSize="0" autoFill="0" autoLine="0" autoPict="0">
                <anchor moveWithCells="1" sizeWithCells="1">
                  <from>
                    <xdr:col>7</xdr:col>
                    <xdr:colOff>0</xdr:colOff>
                    <xdr:row>109</xdr:row>
                    <xdr:rowOff>0</xdr:rowOff>
                  </from>
                  <to>
                    <xdr:col>8</xdr:col>
                    <xdr:colOff>127000</xdr:colOff>
                    <xdr:row>110</xdr:row>
                    <xdr:rowOff>38100</xdr:rowOff>
                  </to>
                </anchor>
              </controlPr>
            </control>
          </mc:Choice>
        </mc:AlternateContent>
        <mc:AlternateContent xmlns:mc="http://schemas.openxmlformats.org/markup-compatibility/2006">
          <mc:Choice Requires="x14">
            <control shapeId="2154" r:id="rId107" name="Check Box 106">
              <controlPr defaultSize="0" autoFill="0" autoLine="0" autoPict="0">
                <anchor moveWithCells="1" sizeWithCells="1">
                  <from>
                    <xdr:col>28</xdr:col>
                    <xdr:colOff>0</xdr:colOff>
                    <xdr:row>109</xdr:row>
                    <xdr:rowOff>0</xdr:rowOff>
                  </from>
                  <to>
                    <xdr:col>29</xdr:col>
                    <xdr:colOff>127000</xdr:colOff>
                    <xdr:row>110</xdr:row>
                    <xdr:rowOff>38100</xdr:rowOff>
                  </to>
                </anchor>
              </controlPr>
            </control>
          </mc:Choice>
        </mc:AlternateContent>
        <mc:AlternateContent xmlns:mc="http://schemas.openxmlformats.org/markup-compatibility/2006">
          <mc:Choice Requires="x14">
            <control shapeId="2155" r:id="rId108" name="Check Box 107">
              <controlPr defaultSize="0" autoFill="0" autoLine="0" autoPict="0">
                <anchor moveWithCells="1" sizeWithCells="1">
                  <from>
                    <xdr:col>31</xdr:col>
                    <xdr:colOff>0</xdr:colOff>
                    <xdr:row>109</xdr:row>
                    <xdr:rowOff>0</xdr:rowOff>
                  </from>
                  <to>
                    <xdr:col>32</xdr:col>
                    <xdr:colOff>127000</xdr:colOff>
                    <xdr:row>110</xdr:row>
                    <xdr:rowOff>38100</xdr:rowOff>
                  </to>
                </anchor>
              </controlPr>
            </control>
          </mc:Choice>
        </mc:AlternateContent>
        <mc:AlternateContent xmlns:mc="http://schemas.openxmlformats.org/markup-compatibility/2006">
          <mc:Choice Requires="x14">
            <control shapeId="2156" r:id="rId109" name="Check Box 108">
              <controlPr defaultSize="0" autoFill="0" autoLine="0" autoPict="0">
                <anchor moveWithCells="1" sizeWithCells="1">
                  <from>
                    <xdr:col>41</xdr:col>
                    <xdr:colOff>0</xdr:colOff>
                    <xdr:row>109</xdr:row>
                    <xdr:rowOff>0</xdr:rowOff>
                  </from>
                  <to>
                    <xdr:col>42</xdr:col>
                    <xdr:colOff>127000</xdr:colOff>
                    <xdr:row>110</xdr:row>
                    <xdr:rowOff>38100</xdr:rowOff>
                  </to>
                </anchor>
              </controlPr>
            </control>
          </mc:Choice>
        </mc:AlternateContent>
        <mc:AlternateContent xmlns:mc="http://schemas.openxmlformats.org/markup-compatibility/2006">
          <mc:Choice Requires="x14">
            <control shapeId="2157" r:id="rId110" name="Check Box 109">
              <controlPr defaultSize="0" autoFill="0" autoLine="0" autoPict="0">
                <anchor moveWithCells="1" sizeWithCells="1">
                  <from>
                    <xdr:col>43</xdr:col>
                    <xdr:colOff>0</xdr:colOff>
                    <xdr:row>109</xdr:row>
                    <xdr:rowOff>0</xdr:rowOff>
                  </from>
                  <to>
                    <xdr:col>44</xdr:col>
                    <xdr:colOff>127000</xdr:colOff>
                    <xdr:row>110</xdr:row>
                    <xdr:rowOff>38100</xdr:rowOff>
                  </to>
                </anchor>
              </controlPr>
            </control>
          </mc:Choice>
        </mc:AlternateContent>
        <mc:AlternateContent xmlns:mc="http://schemas.openxmlformats.org/markup-compatibility/2006">
          <mc:Choice Requires="x14">
            <control shapeId="2158" r:id="rId111" name="Check Box 110">
              <controlPr defaultSize="0" autoFill="0" autoLine="0" autoPict="0">
                <anchor moveWithCells="1" sizeWithCells="1">
                  <from>
                    <xdr:col>2</xdr:col>
                    <xdr:colOff>0</xdr:colOff>
                    <xdr:row>110</xdr:row>
                    <xdr:rowOff>0</xdr:rowOff>
                  </from>
                  <to>
                    <xdr:col>3</xdr:col>
                    <xdr:colOff>127000</xdr:colOff>
                    <xdr:row>111</xdr:row>
                    <xdr:rowOff>38100</xdr:rowOff>
                  </to>
                </anchor>
              </controlPr>
            </control>
          </mc:Choice>
        </mc:AlternateContent>
        <mc:AlternateContent xmlns:mc="http://schemas.openxmlformats.org/markup-compatibility/2006">
          <mc:Choice Requires="x14">
            <control shapeId="2159" r:id="rId112" name="Check Box 111">
              <controlPr defaultSize="0" autoFill="0" autoLine="0" autoPict="0">
                <anchor moveWithCells="1" sizeWithCells="1">
                  <from>
                    <xdr:col>6</xdr:col>
                    <xdr:colOff>0</xdr:colOff>
                    <xdr:row>110</xdr:row>
                    <xdr:rowOff>0</xdr:rowOff>
                  </from>
                  <to>
                    <xdr:col>7</xdr:col>
                    <xdr:colOff>127000</xdr:colOff>
                    <xdr:row>111</xdr:row>
                    <xdr:rowOff>38100</xdr:rowOff>
                  </to>
                </anchor>
              </controlPr>
            </control>
          </mc:Choice>
        </mc:AlternateContent>
        <mc:AlternateContent xmlns:mc="http://schemas.openxmlformats.org/markup-compatibility/2006">
          <mc:Choice Requires="x14">
            <control shapeId="2160" r:id="rId113" name="Check Box 112">
              <controlPr defaultSize="0" autoFill="0" autoLine="0" autoPict="0">
                <anchor moveWithCells="1" sizeWithCells="1">
                  <from>
                    <xdr:col>9</xdr:col>
                    <xdr:colOff>0</xdr:colOff>
                    <xdr:row>110</xdr:row>
                    <xdr:rowOff>0</xdr:rowOff>
                  </from>
                  <to>
                    <xdr:col>10</xdr:col>
                    <xdr:colOff>127000</xdr:colOff>
                    <xdr:row>111</xdr:row>
                    <xdr:rowOff>38100</xdr:rowOff>
                  </to>
                </anchor>
              </controlPr>
            </control>
          </mc:Choice>
        </mc:AlternateContent>
        <mc:AlternateContent xmlns:mc="http://schemas.openxmlformats.org/markup-compatibility/2006">
          <mc:Choice Requires="x14">
            <control shapeId="2161" r:id="rId114" name="Check Box 113">
              <controlPr defaultSize="0" autoFill="0" autoLine="0" autoPict="0">
                <anchor moveWithCells="1" sizeWithCells="1">
                  <from>
                    <xdr:col>15</xdr:col>
                    <xdr:colOff>0</xdr:colOff>
                    <xdr:row>110</xdr:row>
                    <xdr:rowOff>0</xdr:rowOff>
                  </from>
                  <to>
                    <xdr:col>16</xdr:col>
                    <xdr:colOff>127000</xdr:colOff>
                    <xdr:row>111</xdr:row>
                    <xdr:rowOff>38100</xdr:rowOff>
                  </to>
                </anchor>
              </controlPr>
            </control>
          </mc:Choice>
        </mc:AlternateContent>
        <mc:AlternateContent xmlns:mc="http://schemas.openxmlformats.org/markup-compatibility/2006">
          <mc:Choice Requires="x14">
            <control shapeId="2162" r:id="rId115" name="Check Box 114">
              <controlPr defaultSize="0" autoFill="0" autoLine="0" autoPict="0">
                <anchor moveWithCells="1" sizeWithCells="1">
                  <from>
                    <xdr:col>12</xdr:col>
                    <xdr:colOff>0</xdr:colOff>
                    <xdr:row>111</xdr:row>
                    <xdr:rowOff>0</xdr:rowOff>
                  </from>
                  <to>
                    <xdr:col>13</xdr:col>
                    <xdr:colOff>127000</xdr:colOff>
                    <xdr:row>112</xdr:row>
                    <xdr:rowOff>38100</xdr:rowOff>
                  </to>
                </anchor>
              </controlPr>
            </control>
          </mc:Choice>
        </mc:AlternateContent>
        <mc:AlternateContent xmlns:mc="http://schemas.openxmlformats.org/markup-compatibility/2006">
          <mc:Choice Requires="x14">
            <control shapeId="2163" r:id="rId116" name="Check Box 115">
              <controlPr defaultSize="0" autoFill="0" autoLine="0" autoPict="0">
                <anchor moveWithCells="1" sizeWithCells="1">
                  <from>
                    <xdr:col>15</xdr:col>
                    <xdr:colOff>0</xdr:colOff>
                    <xdr:row>111</xdr:row>
                    <xdr:rowOff>0</xdr:rowOff>
                  </from>
                  <to>
                    <xdr:col>16</xdr:col>
                    <xdr:colOff>127000</xdr:colOff>
                    <xdr:row>112</xdr:row>
                    <xdr:rowOff>38100</xdr:rowOff>
                  </to>
                </anchor>
              </controlPr>
            </control>
          </mc:Choice>
        </mc:AlternateContent>
        <mc:AlternateContent xmlns:mc="http://schemas.openxmlformats.org/markup-compatibility/2006">
          <mc:Choice Requires="x14">
            <control shapeId="2164" r:id="rId117" name="Check Box 116">
              <controlPr defaultSize="0" autoFill="0" autoLine="0" autoPict="0">
                <anchor moveWithCells="1" sizeWithCells="1">
                  <from>
                    <xdr:col>23</xdr:col>
                    <xdr:colOff>0</xdr:colOff>
                    <xdr:row>111</xdr:row>
                    <xdr:rowOff>0</xdr:rowOff>
                  </from>
                  <to>
                    <xdr:col>24</xdr:col>
                    <xdr:colOff>127000</xdr:colOff>
                    <xdr:row>112</xdr:row>
                    <xdr:rowOff>38100</xdr:rowOff>
                  </to>
                </anchor>
              </controlPr>
            </control>
          </mc:Choice>
        </mc:AlternateContent>
        <mc:AlternateContent xmlns:mc="http://schemas.openxmlformats.org/markup-compatibility/2006">
          <mc:Choice Requires="x14">
            <control shapeId="2165" r:id="rId118" name="Check Box 117">
              <controlPr defaultSize="0" autoFill="0" autoLine="0" autoPict="0">
                <anchor moveWithCells="1" sizeWithCells="1">
                  <from>
                    <xdr:col>27</xdr:col>
                    <xdr:colOff>0</xdr:colOff>
                    <xdr:row>111</xdr:row>
                    <xdr:rowOff>0</xdr:rowOff>
                  </from>
                  <to>
                    <xdr:col>28</xdr:col>
                    <xdr:colOff>127000</xdr:colOff>
                    <xdr:row>112</xdr:row>
                    <xdr:rowOff>38100</xdr:rowOff>
                  </to>
                </anchor>
              </controlPr>
            </control>
          </mc:Choice>
        </mc:AlternateContent>
        <mc:AlternateContent xmlns:mc="http://schemas.openxmlformats.org/markup-compatibility/2006">
          <mc:Choice Requires="x14">
            <control shapeId="2166" r:id="rId119" name="Check Box 118">
              <controlPr defaultSize="0" autoFill="0" autoLine="0" autoPict="0">
                <anchor moveWithCells="1" sizeWithCells="1">
                  <from>
                    <xdr:col>36</xdr:col>
                    <xdr:colOff>0</xdr:colOff>
                    <xdr:row>111</xdr:row>
                    <xdr:rowOff>0</xdr:rowOff>
                  </from>
                  <to>
                    <xdr:col>37</xdr:col>
                    <xdr:colOff>127000</xdr:colOff>
                    <xdr:row>112</xdr:row>
                    <xdr:rowOff>38100</xdr:rowOff>
                  </to>
                </anchor>
              </controlPr>
            </control>
          </mc:Choice>
        </mc:AlternateContent>
        <mc:AlternateContent xmlns:mc="http://schemas.openxmlformats.org/markup-compatibility/2006">
          <mc:Choice Requires="x14">
            <control shapeId="2167" r:id="rId120" name="Check Box 119">
              <controlPr defaultSize="0" autoFill="0" autoLine="0" autoPict="0">
                <anchor moveWithCells="1" sizeWithCells="1">
                  <from>
                    <xdr:col>39</xdr:col>
                    <xdr:colOff>0</xdr:colOff>
                    <xdr:row>111</xdr:row>
                    <xdr:rowOff>0</xdr:rowOff>
                  </from>
                  <to>
                    <xdr:col>40</xdr:col>
                    <xdr:colOff>127000</xdr:colOff>
                    <xdr:row>112</xdr:row>
                    <xdr:rowOff>38100</xdr:rowOff>
                  </to>
                </anchor>
              </controlPr>
            </control>
          </mc:Choice>
        </mc:AlternateContent>
        <mc:AlternateContent xmlns:mc="http://schemas.openxmlformats.org/markup-compatibility/2006">
          <mc:Choice Requires="x14">
            <control shapeId="2168" r:id="rId121" name="Check Box 120">
              <controlPr defaultSize="0" autoFill="0" autoLine="0" autoPict="0">
                <anchor moveWithCells="1" sizeWithCells="1">
                  <from>
                    <xdr:col>7</xdr:col>
                    <xdr:colOff>0</xdr:colOff>
                    <xdr:row>112</xdr:row>
                    <xdr:rowOff>114300</xdr:rowOff>
                  </from>
                  <to>
                    <xdr:col>8</xdr:col>
                    <xdr:colOff>127000</xdr:colOff>
                    <xdr:row>114</xdr:row>
                    <xdr:rowOff>152400</xdr:rowOff>
                  </to>
                </anchor>
              </controlPr>
            </control>
          </mc:Choice>
        </mc:AlternateContent>
        <mc:AlternateContent xmlns:mc="http://schemas.openxmlformats.org/markup-compatibility/2006">
          <mc:Choice Requires="x14">
            <control shapeId="2169" r:id="rId122" name="Check Box 121">
              <controlPr defaultSize="0" autoFill="0" autoLine="0" autoPict="0">
                <anchor moveWithCells="1" sizeWithCells="1">
                  <from>
                    <xdr:col>17</xdr:col>
                    <xdr:colOff>0</xdr:colOff>
                    <xdr:row>112</xdr:row>
                    <xdr:rowOff>127000</xdr:rowOff>
                  </from>
                  <to>
                    <xdr:col>18</xdr:col>
                    <xdr:colOff>127000</xdr:colOff>
                    <xdr:row>114</xdr:row>
                    <xdr:rowOff>165100</xdr:rowOff>
                  </to>
                </anchor>
              </controlPr>
            </control>
          </mc:Choice>
        </mc:AlternateContent>
        <mc:AlternateContent xmlns:mc="http://schemas.openxmlformats.org/markup-compatibility/2006">
          <mc:Choice Requires="x14">
            <control shapeId="2170" r:id="rId123" name="Check Box 122">
              <controlPr defaultSize="0" autoFill="0" autoLine="0" autoPict="0">
                <anchor moveWithCells="1" sizeWithCells="1">
                  <from>
                    <xdr:col>26</xdr:col>
                    <xdr:colOff>0</xdr:colOff>
                    <xdr:row>112</xdr:row>
                    <xdr:rowOff>114300</xdr:rowOff>
                  </from>
                  <to>
                    <xdr:col>27</xdr:col>
                    <xdr:colOff>127000</xdr:colOff>
                    <xdr:row>114</xdr:row>
                    <xdr:rowOff>152400</xdr:rowOff>
                  </to>
                </anchor>
              </controlPr>
            </control>
          </mc:Choice>
        </mc:AlternateContent>
        <mc:AlternateContent xmlns:mc="http://schemas.openxmlformats.org/markup-compatibility/2006">
          <mc:Choice Requires="x14">
            <control shapeId="2171" r:id="rId124" name="Check Box 123">
              <controlPr defaultSize="0" autoFill="0" autoLine="0" autoPict="0">
                <anchor moveWithCells="1" sizeWithCells="1">
                  <from>
                    <xdr:col>34</xdr:col>
                    <xdr:colOff>0</xdr:colOff>
                    <xdr:row>112</xdr:row>
                    <xdr:rowOff>114300</xdr:rowOff>
                  </from>
                  <to>
                    <xdr:col>35</xdr:col>
                    <xdr:colOff>127000</xdr:colOff>
                    <xdr:row>114</xdr:row>
                    <xdr:rowOff>152400</xdr:rowOff>
                  </to>
                </anchor>
              </controlPr>
            </control>
          </mc:Choice>
        </mc:AlternateContent>
        <mc:AlternateContent xmlns:mc="http://schemas.openxmlformats.org/markup-compatibility/2006">
          <mc:Choice Requires="x14">
            <control shapeId="2172" r:id="rId125" name="Check Box 124">
              <controlPr defaultSize="0" autoFill="0" autoLine="0" autoPict="0">
                <anchor moveWithCells="1" sizeWithCells="1">
                  <from>
                    <xdr:col>11</xdr:col>
                    <xdr:colOff>0</xdr:colOff>
                    <xdr:row>115</xdr:row>
                    <xdr:rowOff>0</xdr:rowOff>
                  </from>
                  <to>
                    <xdr:col>12</xdr:col>
                    <xdr:colOff>127000</xdr:colOff>
                    <xdr:row>116</xdr:row>
                    <xdr:rowOff>38100</xdr:rowOff>
                  </to>
                </anchor>
              </controlPr>
            </control>
          </mc:Choice>
        </mc:AlternateContent>
        <mc:AlternateContent xmlns:mc="http://schemas.openxmlformats.org/markup-compatibility/2006">
          <mc:Choice Requires="x14">
            <control shapeId="2173" r:id="rId126" name="Check Box 125">
              <controlPr defaultSize="0" autoFill="0" autoLine="0" autoPict="0">
                <anchor moveWithCells="1" sizeWithCells="1">
                  <from>
                    <xdr:col>14</xdr:col>
                    <xdr:colOff>0</xdr:colOff>
                    <xdr:row>115</xdr:row>
                    <xdr:rowOff>0</xdr:rowOff>
                  </from>
                  <to>
                    <xdr:col>15</xdr:col>
                    <xdr:colOff>127000</xdr:colOff>
                    <xdr:row>116</xdr:row>
                    <xdr:rowOff>38100</xdr:rowOff>
                  </to>
                </anchor>
              </controlPr>
            </control>
          </mc:Choice>
        </mc:AlternateContent>
        <mc:AlternateContent xmlns:mc="http://schemas.openxmlformats.org/markup-compatibility/2006">
          <mc:Choice Requires="x14">
            <control shapeId="2174" r:id="rId127" name="Check Box 126">
              <controlPr defaultSize="0" autoFill="0" autoLine="0" autoPict="0">
                <anchor moveWithCells="1" sizeWithCells="1">
                  <from>
                    <xdr:col>11</xdr:col>
                    <xdr:colOff>0</xdr:colOff>
                    <xdr:row>116</xdr:row>
                    <xdr:rowOff>0</xdr:rowOff>
                  </from>
                  <to>
                    <xdr:col>12</xdr:col>
                    <xdr:colOff>127000</xdr:colOff>
                    <xdr:row>117</xdr:row>
                    <xdr:rowOff>38100</xdr:rowOff>
                  </to>
                </anchor>
              </controlPr>
            </control>
          </mc:Choice>
        </mc:AlternateContent>
        <mc:AlternateContent xmlns:mc="http://schemas.openxmlformats.org/markup-compatibility/2006">
          <mc:Choice Requires="x14">
            <control shapeId="2175" r:id="rId128" name="Check Box 127">
              <controlPr defaultSize="0" autoFill="0" autoLine="0" autoPict="0">
                <anchor moveWithCells="1" sizeWithCells="1">
                  <from>
                    <xdr:col>14</xdr:col>
                    <xdr:colOff>0</xdr:colOff>
                    <xdr:row>116</xdr:row>
                    <xdr:rowOff>0</xdr:rowOff>
                  </from>
                  <to>
                    <xdr:col>15</xdr:col>
                    <xdr:colOff>127000</xdr:colOff>
                    <xdr:row>117</xdr:row>
                    <xdr:rowOff>38100</xdr:rowOff>
                  </to>
                </anchor>
              </controlPr>
            </control>
          </mc:Choice>
        </mc:AlternateContent>
        <mc:AlternateContent xmlns:mc="http://schemas.openxmlformats.org/markup-compatibility/2006">
          <mc:Choice Requires="x14">
            <control shapeId="2176" r:id="rId129" name="Check Box 128">
              <controlPr defaultSize="0" autoFill="0" autoLine="0" autoPict="0">
                <anchor moveWithCells="1" sizeWithCells="1">
                  <from>
                    <xdr:col>17</xdr:col>
                    <xdr:colOff>0</xdr:colOff>
                    <xdr:row>116</xdr:row>
                    <xdr:rowOff>0</xdr:rowOff>
                  </from>
                  <to>
                    <xdr:col>18</xdr:col>
                    <xdr:colOff>127000</xdr:colOff>
                    <xdr:row>117</xdr:row>
                    <xdr:rowOff>38100</xdr:rowOff>
                  </to>
                </anchor>
              </controlPr>
            </control>
          </mc:Choice>
        </mc:AlternateContent>
        <mc:AlternateContent xmlns:mc="http://schemas.openxmlformats.org/markup-compatibility/2006">
          <mc:Choice Requires="x14">
            <control shapeId="2177" r:id="rId130" name="Check Box 129">
              <controlPr defaultSize="0" autoFill="0" autoLine="0" autoPict="0">
                <anchor moveWithCells="1" sizeWithCells="1">
                  <from>
                    <xdr:col>21</xdr:col>
                    <xdr:colOff>0</xdr:colOff>
                    <xdr:row>116</xdr:row>
                    <xdr:rowOff>0</xdr:rowOff>
                  </from>
                  <to>
                    <xdr:col>22</xdr:col>
                    <xdr:colOff>127000</xdr:colOff>
                    <xdr:row>117</xdr:row>
                    <xdr:rowOff>38100</xdr:rowOff>
                  </to>
                </anchor>
              </controlPr>
            </control>
          </mc:Choice>
        </mc:AlternateContent>
        <mc:AlternateContent xmlns:mc="http://schemas.openxmlformats.org/markup-compatibility/2006">
          <mc:Choice Requires="x14">
            <control shapeId="2178" r:id="rId131" name="Check Box 130">
              <controlPr defaultSize="0" autoFill="0" autoLine="0" autoPict="0">
                <anchor moveWithCells="1" sizeWithCells="1">
                  <from>
                    <xdr:col>25</xdr:col>
                    <xdr:colOff>0</xdr:colOff>
                    <xdr:row>116</xdr:row>
                    <xdr:rowOff>0</xdr:rowOff>
                  </from>
                  <to>
                    <xdr:col>26</xdr:col>
                    <xdr:colOff>127000</xdr:colOff>
                    <xdr:row>117</xdr:row>
                    <xdr:rowOff>38100</xdr:rowOff>
                  </to>
                </anchor>
              </controlPr>
            </control>
          </mc:Choice>
        </mc:AlternateContent>
        <mc:AlternateContent xmlns:mc="http://schemas.openxmlformats.org/markup-compatibility/2006">
          <mc:Choice Requires="x14">
            <control shapeId="2179" r:id="rId132" name="Check Box 131">
              <controlPr defaultSize="0" autoFill="0" autoLine="0" autoPict="0">
                <anchor moveWithCells="1" sizeWithCells="1">
                  <from>
                    <xdr:col>30</xdr:col>
                    <xdr:colOff>0</xdr:colOff>
                    <xdr:row>116</xdr:row>
                    <xdr:rowOff>0</xdr:rowOff>
                  </from>
                  <to>
                    <xdr:col>31</xdr:col>
                    <xdr:colOff>127000</xdr:colOff>
                    <xdr:row>117</xdr:row>
                    <xdr:rowOff>38100</xdr:rowOff>
                  </to>
                </anchor>
              </controlPr>
            </control>
          </mc:Choice>
        </mc:AlternateContent>
        <mc:AlternateContent xmlns:mc="http://schemas.openxmlformats.org/markup-compatibility/2006">
          <mc:Choice Requires="x14">
            <control shapeId="2180" r:id="rId133" name="Check Box 132">
              <controlPr defaultSize="0" autoFill="0" autoLine="0" autoPict="0">
                <anchor moveWithCells="1" sizeWithCells="1">
                  <from>
                    <xdr:col>34</xdr:col>
                    <xdr:colOff>0</xdr:colOff>
                    <xdr:row>116</xdr:row>
                    <xdr:rowOff>0</xdr:rowOff>
                  </from>
                  <to>
                    <xdr:col>35</xdr:col>
                    <xdr:colOff>127000</xdr:colOff>
                    <xdr:row>117</xdr:row>
                    <xdr:rowOff>38100</xdr:rowOff>
                  </to>
                </anchor>
              </controlPr>
            </control>
          </mc:Choice>
        </mc:AlternateContent>
        <mc:AlternateContent xmlns:mc="http://schemas.openxmlformats.org/markup-compatibility/2006">
          <mc:Choice Requires="x14">
            <control shapeId="2181" r:id="rId134" name="Check Box 133">
              <controlPr defaultSize="0" autoFill="0" autoLine="0" autoPict="0">
                <anchor moveWithCells="1" sizeWithCells="1">
                  <from>
                    <xdr:col>6</xdr:col>
                    <xdr:colOff>0</xdr:colOff>
                    <xdr:row>117</xdr:row>
                    <xdr:rowOff>0</xdr:rowOff>
                  </from>
                  <to>
                    <xdr:col>7</xdr:col>
                    <xdr:colOff>127000</xdr:colOff>
                    <xdr:row>118</xdr:row>
                    <xdr:rowOff>38100</xdr:rowOff>
                  </to>
                </anchor>
              </controlPr>
            </control>
          </mc:Choice>
        </mc:AlternateContent>
        <mc:AlternateContent xmlns:mc="http://schemas.openxmlformats.org/markup-compatibility/2006">
          <mc:Choice Requires="x14">
            <control shapeId="2182" r:id="rId135" name="Check Box 134">
              <controlPr defaultSize="0" autoFill="0" autoLine="0" autoPict="0">
                <anchor moveWithCells="1" sizeWithCells="1">
                  <from>
                    <xdr:col>9</xdr:col>
                    <xdr:colOff>0</xdr:colOff>
                    <xdr:row>117</xdr:row>
                    <xdr:rowOff>0</xdr:rowOff>
                  </from>
                  <to>
                    <xdr:col>10</xdr:col>
                    <xdr:colOff>127000</xdr:colOff>
                    <xdr:row>118</xdr:row>
                    <xdr:rowOff>38100</xdr:rowOff>
                  </to>
                </anchor>
              </controlPr>
            </control>
          </mc:Choice>
        </mc:AlternateContent>
        <mc:AlternateContent xmlns:mc="http://schemas.openxmlformats.org/markup-compatibility/2006">
          <mc:Choice Requires="x14">
            <control shapeId="2183" r:id="rId136" name="Check Box 135">
              <controlPr defaultSize="0" autoFill="0" autoLine="0" autoPict="0">
                <anchor moveWithCells="1" sizeWithCells="1">
                  <from>
                    <xdr:col>20</xdr:col>
                    <xdr:colOff>0</xdr:colOff>
                    <xdr:row>117</xdr:row>
                    <xdr:rowOff>0</xdr:rowOff>
                  </from>
                  <to>
                    <xdr:col>21</xdr:col>
                    <xdr:colOff>127000</xdr:colOff>
                    <xdr:row>118</xdr:row>
                    <xdr:rowOff>38100</xdr:rowOff>
                  </to>
                </anchor>
              </controlPr>
            </control>
          </mc:Choice>
        </mc:AlternateContent>
        <mc:AlternateContent xmlns:mc="http://schemas.openxmlformats.org/markup-compatibility/2006">
          <mc:Choice Requires="x14">
            <control shapeId="2184" r:id="rId137" name="Check Box 136">
              <controlPr defaultSize="0" autoFill="0" autoLine="0" autoPict="0">
                <anchor moveWithCells="1" sizeWithCells="1">
                  <from>
                    <xdr:col>23</xdr:col>
                    <xdr:colOff>0</xdr:colOff>
                    <xdr:row>117</xdr:row>
                    <xdr:rowOff>0</xdr:rowOff>
                  </from>
                  <to>
                    <xdr:col>24</xdr:col>
                    <xdr:colOff>127000</xdr:colOff>
                    <xdr:row>118</xdr:row>
                    <xdr:rowOff>38100</xdr:rowOff>
                  </to>
                </anchor>
              </controlPr>
            </control>
          </mc:Choice>
        </mc:AlternateContent>
        <mc:AlternateContent xmlns:mc="http://schemas.openxmlformats.org/markup-compatibility/2006">
          <mc:Choice Requires="x14">
            <control shapeId="2185" r:id="rId138" name="Check Box 137">
              <controlPr defaultSize="0" autoFill="0" autoLine="0" autoPict="0">
                <anchor moveWithCells="1" sizeWithCells="1">
                  <from>
                    <xdr:col>27</xdr:col>
                    <xdr:colOff>0</xdr:colOff>
                    <xdr:row>117</xdr:row>
                    <xdr:rowOff>0</xdr:rowOff>
                  </from>
                  <to>
                    <xdr:col>28</xdr:col>
                    <xdr:colOff>127000</xdr:colOff>
                    <xdr:row>118</xdr:row>
                    <xdr:rowOff>38100</xdr:rowOff>
                  </to>
                </anchor>
              </controlPr>
            </control>
          </mc:Choice>
        </mc:AlternateContent>
        <mc:AlternateContent xmlns:mc="http://schemas.openxmlformats.org/markup-compatibility/2006">
          <mc:Choice Requires="x14">
            <control shapeId="2186" r:id="rId139" name="Check Box 138">
              <controlPr defaultSize="0" autoFill="0" autoLine="0" autoPict="0">
                <anchor moveWithCells="1" sizeWithCells="1">
                  <from>
                    <xdr:col>31</xdr:col>
                    <xdr:colOff>0</xdr:colOff>
                    <xdr:row>117</xdr:row>
                    <xdr:rowOff>0</xdr:rowOff>
                  </from>
                  <to>
                    <xdr:col>32</xdr:col>
                    <xdr:colOff>127000</xdr:colOff>
                    <xdr:row>118</xdr:row>
                    <xdr:rowOff>38100</xdr:rowOff>
                  </to>
                </anchor>
              </controlPr>
            </control>
          </mc:Choice>
        </mc:AlternateContent>
        <mc:AlternateContent xmlns:mc="http://schemas.openxmlformats.org/markup-compatibility/2006">
          <mc:Choice Requires="x14">
            <control shapeId="2187" r:id="rId140" name="Check Box 139">
              <controlPr defaultSize="0" autoFill="0" autoLine="0" autoPict="0">
                <anchor moveWithCells="1" sizeWithCells="1">
                  <from>
                    <xdr:col>35</xdr:col>
                    <xdr:colOff>0</xdr:colOff>
                    <xdr:row>117</xdr:row>
                    <xdr:rowOff>0</xdr:rowOff>
                  </from>
                  <to>
                    <xdr:col>36</xdr:col>
                    <xdr:colOff>127000</xdr:colOff>
                    <xdr:row>118</xdr:row>
                    <xdr:rowOff>38100</xdr:rowOff>
                  </to>
                </anchor>
              </controlPr>
            </control>
          </mc:Choice>
        </mc:AlternateContent>
        <mc:AlternateContent xmlns:mc="http://schemas.openxmlformats.org/markup-compatibility/2006">
          <mc:Choice Requires="x14">
            <control shapeId="2188" r:id="rId141" name="Check Box 140">
              <controlPr defaultSize="0" autoFill="0" autoLine="0" autoPict="0">
                <anchor moveWithCells="1" sizeWithCells="1">
                  <from>
                    <xdr:col>39</xdr:col>
                    <xdr:colOff>0</xdr:colOff>
                    <xdr:row>117</xdr:row>
                    <xdr:rowOff>0</xdr:rowOff>
                  </from>
                  <to>
                    <xdr:col>40</xdr:col>
                    <xdr:colOff>127000</xdr:colOff>
                    <xdr:row>118</xdr:row>
                    <xdr:rowOff>38100</xdr:rowOff>
                  </to>
                </anchor>
              </controlPr>
            </control>
          </mc:Choice>
        </mc:AlternateContent>
        <mc:AlternateContent xmlns:mc="http://schemas.openxmlformats.org/markup-compatibility/2006">
          <mc:Choice Requires="x14">
            <control shapeId="2189" r:id="rId142" name="Check Box 141">
              <controlPr defaultSize="0" autoFill="0" autoLine="0" autoPict="0">
                <anchor moveWithCells="1" sizeWithCells="1">
                  <from>
                    <xdr:col>15</xdr:col>
                    <xdr:colOff>0</xdr:colOff>
                    <xdr:row>120</xdr:row>
                    <xdr:rowOff>0</xdr:rowOff>
                  </from>
                  <to>
                    <xdr:col>16</xdr:col>
                    <xdr:colOff>127000</xdr:colOff>
                    <xdr:row>121</xdr:row>
                    <xdr:rowOff>0</xdr:rowOff>
                  </to>
                </anchor>
              </controlPr>
            </control>
          </mc:Choice>
        </mc:AlternateContent>
        <mc:AlternateContent xmlns:mc="http://schemas.openxmlformats.org/markup-compatibility/2006">
          <mc:Choice Requires="x14">
            <control shapeId="2190" r:id="rId143" name="Check Box 142">
              <controlPr defaultSize="0" autoFill="0" autoLine="0" autoPict="0">
                <anchor moveWithCells="1" sizeWithCells="1">
                  <from>
                    <xdr:col>27</xdr:col>
                    <xdr:colOff>0</xdr:colOff>
                    <xdr:row>120</xdr:row>
                    <xdr:rowOff>0</xdr:rowOff>
                  </from>
                  <to>
                    <xdr:col>28</xdr:col>
                    <xdr:colOff>127000</xdr:colOff>
                    <xdr:row>121</xdr:row>
                    <xdr:rowOff>0</xdr:rowOff>
                  </to>
                </anchor>
              </controlPr>
            </control>
          </mc:Choice>
        </mc:AlternateContent>
        <mc:AlternateContent xmlns:mc="http://schemas.openxmlformats.org/markup-compatibility/2006">
          <mc:Choice Requires="x14">
            <control shapeId="2191" r:id="rId144" name="Check Box 143">
              <controlPr defaultSize="0" autoFill="0" autoLine="0" autoPict="0">
                <anchor moveWithCells="1" sizeWithCells="1">
                  <from>
                    <xdr:col>43</xdr:col>
                    <xdr:colOff>0</xdr:colOff>
                    <xdr:row>120</xdr:row>
                    <xdr:rowOff>0</xdr:rowOff>
                  </from>
                  <to>
                    <xdr:col>44</xdr:col>
                    <xdr:colOff>127000</xdr:colOff>
                    <xdr:row>121</xdr:row>
                    <xdr:rowOff>0</xdr:rowOff>
                  </to>
                </anchor>
              </controlPr>
            </control>
          </mc:Choice>
        </mc:AlternateContent>
        <mc:AlternateContent xmlns:mc="http://schemas.openxmlformats.org/markup-compatibility/2006">
          <mc:Choice Requires="x14">
            <control shapeId="2192" r:id="rId145" name="Check Box 144">
              <controlPr defaultSize="0" autoFill="0" autoLine="0" autoPict="0">
                <anchor moveWithCells="1" sizeWithCells="1">
                  <from>
                    <xdr:col>25</xdr:col>
                    <xdr:colOff>0</xdr:colOff>
                    <xdr:row>140</xdr:row>
                    <xdr:rowOff>0</xdr:rowOff>
                  </from>
                  <to>
                    <xdr:col>26</xdr:col>
                    <xdr:colOff>127000</xdr:colOff>
                    <xdr:row>141</xdr:row>
                    <xdr:rowOff>38100</xdr:rowOff>
                  </to>
                </anchor>
              </controlPr>
            </control>
          </mc:Choice>
        </mc:AlternateContent>
        <mc:AlternateContent xmlns:mc="http://schemas.openxmlformats.org/markup-compatibility/2006">
          <mc:Choice Requires="x14">
            <control shapeId="2193" r:id="rId146" name="Check Box 145">
              <controlPr defaultSize="0" autoFill="0" autoLine="0" autoPict="0">
                <anchor moveWithCells="1" sizeWithCells="1">
                  <from>
                    <xdr:col>22</xdr:col>
                    <xdr:colOff>0</xdr:colOff>
                    <xdr:row>140</xdr:row>
                    <xdr:rowOff>0</xdr:rowOff>
                  </from>
                  <to>
                    <xdr:col>23</xdr:col>
                    <xdr:colOff>127000</xdr:colOff>
                    <xdr:row>141</xdr:row>
                    <xdr:rowOff>38100</xdr:rowOff>
                  </to>
                </anchor>
              </controlPr>
            </control>
          </mc:Choice>
        </mc:AlternateContent>
        <mc:AlternateContent xmlns:mc="http://schemas.openxmlformats.org/markup-compatibility/2006">
          <mc:Choice Requires="x14">
            <control shapeId="2194" r:id="rId147" name="Check Box 146">
              <controlPr defaultSize="0" autoFill="0" autoLine="0" autoPict="0">
                <anchor moveWithCells="1" sizeWithCells="1">
                  <from>
                    <xdr:col>14</xdr:col>
                    <xdr:colOff>0</xdr:colOff>
                    <xdr:row>144</xdr:row>
                    <xdr:rowOff>0</xdr:rowOff>
                  </from>
                  <to>
                    <xdr:col>15</xdr:col>
                    <xdr:colOff>127000</xdr:colOff>
                    <xdr:row>145</xdr:row>
                    <xdr:rowOff>38100</xdr:rowOff>
                  </to>
                </anchor>
              </controlPr>
            </control>
          </mc:Choice>
        </mc:AlternateContent>
        <mc:AlternateContent xmlns:mc="http://schemas.openxmlformats.org/markup-compatibility/2006">
          <mc:Choice Requires="x14">
            <control shapeId="2195" r:id="rId148" name="Check Box 147">
              <controlPr defaultSize="0" autoFill="0" autoLine="0" autoPict="0">
                <anchor moveWithCells="1" sizeWithCells="1">
                  <from>
                    <xdr:col>11</xdr:col>
                    <xdr:colOff>0</xdr:colOff>
                    <xdr:row>144</xdr:row>
                    <xdr:rowOff>0</xdr:rowOff>
                  </from>
                  <to>
                    <xdr:col>12</xdr:col>
                    <xdr:colOff>127000</xdr:colOff>
                    <xdr:row>145</xdr:row>
                    <xdr:rowOff>38100</xdr:rowOff>
                  </to>
                </anchor>
              </controlPr>
            </control>
          </mc:Choice>
        </mc:AlternateContent>
        <mc:AlternateContent xmlns:mc="http://schemas.openxmlformats.org/markup-compatibility/2006">
          <mc:Choice Requires="x14">
            <control shapeId="2196" r:id="rId149" name="Check Box 148">
              <controlPr defaultSize="0" autoFill="0" autoLine="0" autoPict="0">
                <anchor moveWithCells="1" sizeWithCells="1">
                  <from>
                    <xdr:col>6</xdr:col>
                    <xdr:colOff>0</xdr:colOff>
                    <xdr:row>95</xdr:row>
                    <xdr:rowOff>0</xdr:rowOff>
                  </from>
                  <to>
                    <xdr:col>7</xdr:col>
                    <xdr:colOff>127000</xdr:colOff>
                    <xdr:row>96</xdr:row>
                    <xdr:rowOff>38100</xdr:rowOff>
                  </to>
                </anchor>
              </controlPr>
            </control>
          </mc:Choice>
        </mc:AlternateContent>
        <mc:AlternateContent xmlns:mc="http://schemas.openxmlformats.org/markup-compatibility/2006">
          <mc:Choice Requires="x14">
            <control shapeId="2197" r:id="rId150" name="Check Box 149">
              <controlPr defaultSize="0" autoFill="0" autoLine="0" autoPict="0">
                <anchor moveWithCells="1" sizeWithCells="1">
                  <from>
                    <xdr:col>34</xdr:col>
                    <xdr:colOff>133350</xdr:colOff>
                    <xdr:row>4</xdr:row>
                    <xdr:rowOff>0</xdr:rowOff>
                  </from>
                  <to>
                    <xdr:col>36</xdr:col>
                    <xdr:colOff>76200</xdr:colOff>
                    <xdr:row>5</xdr:row>
                    <xdr:rowOff>19050</xdr:rowOff>
                  </to>
                </anchor>
              </controlPr>
            </control>
          </mc:Choice>
        </mc:AlternateContent>
        <mc:AlternateContent xmlns:mc="http://schemas.openxmlformats.org/markup-compatibility/2006">
          <mc:Choice Requires="x14">
            <control shapeId="2198" r:id="rId151" name="Check Box 150">
              <controlPr defaultSize="0" autoFill="0" autoLine="0" autoPict="0">
                <anchor moveWithCells="1" sizeWithCells="1">
                  <from>
                    <xdr:col>41</xdr:col>
                    <xdr:colOff>146050</xdr:colOff>
                    <xdr:row>4</xdr:row>
                    <xdr:rowOff>0</xdr:rowOff>
                  </from>
                  <to>
                    <xdr:col>43</xdr:col>
                    <xdr:colOff>88900</xdr:colOff>
                    <xdr:row>5</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2:BI150"/>
  <sheetViews>
    <sheetView view="pageBreakPreview" topLeftCell="A127" zoomScaleNormal="100" zoomScaleSheetLayoutView="100" workbookViewId="0">
      <selection activeCell="AI138" sqref="AI138:AT140"/>
    </sheetView>
  </sheetViews>
  <sheetFormatPr baseColWidth="10" defaultColWidth="11.453125" defaultRowHeight="12.5"/>
  <cols>
    <col min="1" max="1" width="2.7265625" style="270" customWidth="1"/>
    <col min="2" max="2" width="3.7265625" style="270" customWidth="1"/>
    <col min="3" max="4" width="2.7265625" style="270" customWidth="1"/>
    <col min="5" max="5" width="4.1796875" style="270" customWidth="1"/>
    <col min="6" max="9" width="2.7265625" style="270" customWidth="1"/>
    <col min="10" max="10" width="2.26953125" style="270" customWidth="1"/>
    <col min="11" max="32" width="2.7265625" style="270" customWidth="1"/>
    <col min="33" max="33" width="3.7265625" style="270" customWidth="1"/>
    <col min="34" max="38" width="2.7265625" style="270" customWidth="1"/>
    <col min="39" max="39" width="2.1796875" style="270" customWidth="1"/>
    <col min="40" max="41" width="2.7265625" style="270" customWidth="1"/>
    <col min="42" max="42" width="3.1796875" style="270" customWidth="1"/>
    <col min="43" max="46" width="2.7265625" style="270" customWidth="1"/>
    <col min="47" max="48" width="0" style="270" hidden="1" customWidth="1"/>
    <col min="49" max="16384" width="11.453125" style="270"/>
  </cols>
  <sheetData>
    <row r="2" spans="1:46" ht="15.5">
      <c r="K2" s="677" t="s">
        <v>777</v>
      </c>
      <c r="L2" s="677"/>
      <c r="M2" s="677"/>
      <c r="N2" s="677"/>
      <c r="O2" s="677"/>
      <c r="P2" s="677"/>
      <c r="Q2" s="677"/>
      <c r="R2" s="677"/>
      <c r="S2" s="677"/>
      <c r="T2" s="677"/>
      <c r="U2" s="677"/>
      <c r="V2" s="677"/>
      <c r="W2" s="677"/>
      <c r="X2" s="677"/>
      <c r="Y2" s="677"/>
      <c r="Z2" s="677"/>
      <c r="AA2" s="677"/>
      <c r="AB2" s="677"/>
      <c r="AC2" s="677"/>
      <c r="AD2" s="677"/>
      <c r="AE2" s="677"/>
      <c r="AF2" s="677"/>
      <c r="AG2" s="677"/>
      <c r="AH2" s="677"/>
      <c r="AI2" s="677"/>
      <c r="AJ2" s="677"/>
      <c r="AK2" s="677"/>
      <c r="AL2" s="677"/>
      <c r="AM2" s="677"/>
      <c r="AN2" s="677"/>
      <c r="AO2" s="677"/>
      <c r="AP2" s="677"/>
      <c r="AQ2" s="677"/>
      <c r="AR2" s="677"/>
      <c r="AS2" s="677"/>
      <c r="AT2" s="677"/>
    </row>
    <row r="3" spans="1:46" ht="12" customHeight="1"/>
    <row r="4" spans="1:46">
      <c r="M4" s="271" t="s">
        <v>825</v>
      </c>
      <c r="X4" s="314" t="s">
        <v>778</v>
      </c>
      <c r="Y4" s="312"/>
      <c r="Z4" s="312"/>
      <c r="AA4" s="312"/>
      <c r="AB4" s="312"/>
      <c r="AC4" s="312"/>
      <c r="AD4" s="309" t="s">
        <v>779</v>
      </c>
      <c r="AE4" s="312"/>
      <c r="AF4" s="313"/>
      <c r="AG4" s="309"/>
      <c r="AH4" s="308"/>
      <c r="AI4" s="308"/>
      <c r="AJ4" s="312"/>
      <c r="AK4" s="312"/>
      <c r="AL4" s="309" t="s">
        <v>780</v>
      </c>
      <c r="AM4" s="308"/>
      <c r="AN4" s="308"/>
      <c r="AO4" s="274"/>
      <c r="AP4" s="274"/>
      <c r="AQ4" s="274"/>
    </row>
    <row r="5" spans="1:46">
      <c r="Z5" s="312"/>
      <c r="AA5" s="313"/>
      <c r="AB5" s="313"/>
      <c r="AC5" s="313"/>
      <c r="AD5" s="309" t="s">
        <v>781</v>
      </c>
      <c r="AE5" s="312"/>
      <c r="AF5" s="313"/>
      <c r="AG5" s="309"/>
      <c r="AH5" s="308"/>
      <c r="AI5" s="308"/>
      <c r="AJ5" s="312"/>
      <c r="AK5" s="312"/>
      <c r="AL5" s="309" t="s">
        <v>783</v>
      </c>
      <c r="AM5" s="308"/>
      <c r="AN5" s="308"/>
      <c r="AO5" s="274"/>
      <c r="AP5" s="274"/>
      <c r="AQ5" s="274"/>
      <c r="AR5" s="274"/>
    </row>
    <row r="6" spans="1:46">
      <c r="Z6" s="312"/>
      <c r="AA6" s="313"/>
      <c r="AB6" s="313"/>
      <c r="AC6" s="313"/>
      <c r="AD6" s="309" t="s">
        <v>571</v>
      </c>
      <c r="AE6" s="312"/>
      <c r="AF6" s="313"/>
      <c r="AG6" s="309"/>
      <c r="AH6" s="308"/>
      <c r="AI6" s="308"/>
      <c r="AJ6" s="312"/>
      <c r="AK6" s="312"/>
      <c r="AL6" s="309" t="s">
        <v>784</v>
      </c>
      <c r="AM6" s="308"/>
      <c r="AN6" s="308"/>
      <c r="AO6" s="274"/>
      <c r="AP6" s="274"/>
      <c r="AQ6" s="274"/>
      <c r="AR6" s="274"/>
    </row>
    <row r="7" spans="1:46">
      <c r="A7" s="275" t="s">
        <v>782</v>
      </c>
      <c r="AA7" s="273"/>
      <c r="AB7" s="273"/>
      <c r="AD7" s="273" t="s">
        <v>785</v>
      </c>
      <c r="AE7" s="276"/>
      <c r="AG7" s="276"/>
      <c r="AR7" s="274"/>
    </row>
    <row r="8" spans="1:46">
      <c r="AH8" s="276"/>
      <c r="AI8" s="276"/>
      <c r="AJ8" s="276"/>
      <c r="AK8" s="276"/>
      <c r="AL8" s="276"/>
      <c r="AM8" s="276"/>
      <c r="AN8" s="276"/>
      <c r="AO8" s="276"/>
      <c r="AP8" s="276"/>
      <c r="AQ8" s="276"/>
      <c r="AR8" s="276"/>
    </row>
    <row r="9" spans="1:46" ht="17.25" customHeight="1">
      <c r="A9" s="698" t="s">
        <v>832</v>
      </c>
      <c r="B9" s="699"/>
      <c r="C9" s="699"/>
      <c r="D9" s="699"/>
      <c r="E9" s="699"/>
      <c r="F9" s="699"/>
      <c r="G9" s="699"/>
      <c r="H9" s="699"/>
      <c r="I9" s="699"/>
      <c r="J9" s="699"/>
      <c r="K9" s="699"/>
      <c r="L9" s="699"/>
      <c r="M9" s="699"/>
      <c r="N9" s="699"/>
      <c r="O9" s="699"/>
      <c r="P9" s="699"/>
      <c r="Q9" s="699"/>
      <c r="R9" s="699"/>
      <c r="S9" s="699"/>
      <c r="T9" s="699"/>
      <c r="U9" s="699"/>
      <c r="V9" s="699"/>
      <c r="W9" s="699"/>
      <c r="X9" s="699"/>
      <c r="Y9" s="699"/>
      <c r="Z9" s="699"/>
      <c r="AA9" s="699"/>
      <c r="AB9" s="699"/>
      <c r="AC9" s="699"/>
      <c r="AD9" s="699"/>
      <c r="AE9" s="699"/>
      <c r="AF9" s="699"/>
      <c r="AG9" s="699"/>
      <c r="AH9" s="699"/>
      <c r="AI9" s="699"/>
      <c r="AJ9" s="699"/>
      <c r="AK9" s="699"/>
      <c r="AL9" s="699"/>
      <c r="AM9" s="699"/>
      <c r="AN9" s="699"/>
      <c r="AO9" s="699"/>
      <c r="AP9" s="699"/>
      <c r="AQ9" s="699"/>
      <c r="AR9" s="699"/>
      <c r="AS9" s="699"/>
      <c r="AT9" s="700"/>
    </row>
    <row r="10" spans="1:46" ht="23.25" customHeight="1">
      <c r="A10" s="718" t="s">
        <v>574</v>
      </c>
      <c r="B10" s="718"/>
      <c r="C10" s="718"/>
      <c r="D10" s="718"/>
      <c r="E10" s="718"/>
      <c r="F10" s="718"/>
      <c r="G10" s="718"/>
      <c r="H10" s="718"/>
      <c r="I10" s="718"/>
      <c r="J10" s="718"/>
      <c r="K10" s="718"/>
      <c r="L10" s="718"/>
      <c r="M10" s="718"/>
      <c r="N10" s="718"/>
      <c r="O10" s="718"/>
      <c r="P10" s="718"/>
      <c r="Q10" s="718"/>
      <c r="R10" s="718"/>
      <c r="S10" s="718"/>
      <c r="T10" s="718"/>
      <c r="U10" s="718"/>
      <c r="V10" s="718"/>
      <c r="W10" s="718"/>
      <c r="X10" s="718"/>
      <c r="Y10" s="718"/>
      <c r="Z10" s="718"/>
      <c r="AA10" s="718"/>
      <c r="AB10" s="718"/>
      <c r="AC10" s="718"/>
      <c r="AD10" s="718"/>
      <c r="AE10" s="718"/>
      <c r="AF10" s="718"/>
      <c r="AG10" s="718"/>
      <c r="AH10" s="718"/>
      <c r="AI10" s="718"/>
      <c r="AJ10" s="718"/>
      <c r="AK10" s="718"/>
      <c r="AL10" s="718"/>
      <c r="AM10" s="718"/>
      <c r="AN10" s="718"/>
      <c r="AO10" s="718"/>
      <c r="AP10" s="718"/>
      <c r="AQ10" s="718"/>
      <c r="AR10" s="718"/>
      <c r="AS10" s="718"/>
      <c r="AT10" s="718"/>
    </row>
    <row r="11" spans="1:46" ht="18" customHeight="1">
      <c r="A11" s="745" t="s">
        <v>575</v>
      </c>
      <c r="B11" s="745"/>
      <c r="C11" s="745"/>
      <c r="D11" s="745"/>
      <c r="E11" s="745"/>
      <c r="F11" s="745"/>
      <c r="G11" s="745"/>
      <c r="H11" s="745"/>
      <c r="I11" s="745"/>
      <c r="J11" s="745"/>
      <c r="K11" s="745"/>
      <c r="L11" s="749">
        <f>+'INFO CLIENTE'!B6</f>
        <v>0</v>
      </c>
      <c r="M11" s="749"/>
      <c r="N11" s="749"/>
      <c r="O11" s="749"/>
      <c r="P11" s="749"/>
      <c r="Q11" s="749"/>
      <c r="R11" s="749"/>
      <c r="S11" s="749"/>
      <c r="T11" s="749"/>
      <c r="U11" s="749"/>
      <c r="V11" s="749"/>
      <c r="W11" s="749"/>
      <c r="X11" s="749"/>
      <c r="Y11" s="749"/>
      <c r="Z11" s="749"/>
      <c r="AA11" s="749"/>
      <c r="AB11" s="749"/>
      <c r="AC11" s="749"/>
      <c r="AD11" s="749"/>
      <c r="AE11" s="749"/>
      <c r="AF11" s="749"/>
      <c r="AG11" s="705" t="s">
        <v>576</v>
      </c>
      <c r="AH11" s="705"/>
      <c r="AI11" s="705"/>
      <c r="AJ11" s="705"/>
      <c r="AK11" s="705"/>
      <c r="AL11" s="749">
        <f>+'INFO CLIENTE'!B7</f>
        <v>0</v>
      </c>
      <c r="AM11" s="749"/>
      <c r="AN11" s="749"/>
      <c r="AO11" s="749"/>
      <c r="AP11" s="749"/>
      <c r="AQ11" s="749"/>
      <c r="AR11" s="749"/>
      <c r="AS11" s="749"/>
      <c r="AT11" s="749"/>
    </row>
    <row r="12" spans="1:46" ht="18" customHeight="1">
      <c r="A12" s="727" t="s">
        <v>577</v>
      </c>
      <c r="B12" s="727"/>
      <c r="C12" s="727"/>
      <c r="D12" s="727"/>
      <c r="E12" s="727"/>
      <c r="F12" s="727"/>
      <c r="G12" s="749">
        <f>+'INFO CLIENTE'!B8</f>
        <v>0</v>
      </c>
      <c r="H12" s="749"/>
      <c r="I12" s="749"/>
      <c r="J12" s="749"/>
      <c r="K12" s="749"/>
      <c r="L12" s="749"/>
      <c r="M12" s="749"/>
      <c r="N12" s="749"/>
      <c r="O12" s="749"/>
      <c r="P12" s="749"/>
      <c r="Q12" s="749"/>
      <c r="R12" s="749"/>
      <c r="S12" s="749"/>
      <c r="T12" s="749"/>
      <c r="U12" s="749"/>
      <c r="V12" s="749"/>
      <c r="W12" s="749"/>
      <c r="X12" s="749"/>
      <c r="Y12" s="749"/>
      <c r="Z12" s="749"/>
      <c r="AA12" s="749"/>
      <c r="AB12" s="705" t="s">
        <v>578</v>
      </c>
      <c r="AC12" s="705"/>
      <c r="AD12" s="705"/>
      <c r="AE12" s="705"/>
      <c r="AF12" s="705"/>
      <c r="AG12" s="705"/>
      <c r="AH12" s="705"/>
      <c r="AI12" s="705"/>
      <c r="AJ12" s="705"/>
      <c r="AK12" s="705"/>
      <c r="AL12" s="716">
        <f>+'INFO CLIENTE'!B9</f>
        <v>0</v>
      </c>
      <c r="AM12" s="716"/>
      <c r="AN12" s="716"/>
      <c r="AO12" s="716"/>
      <c r="AP12" s="716"/>
      <c r="AQ12" s="716"/>
      <c r="AR12" s="716"/>
      <c r="AS12" s="716"/>
      <c r="AT12" s="716"/>
    </row>
    <row r="13" spans="1:46" ht="18" customHeight="1">
      <c r="A13" s="744" t="s">
        <v>579</v>
      </c>
      <c r="B13" s="744"/>
      <c r="C13" s="744"/>
      <c r="D13" s="744"/>
      <c r="E13" s="744"/>
      <c r="F13" s="744"/>
      <c r="G13" s="744"/>
      <c r="H13" s="744"/>
      <c r="I13" s="744"/>
      <c r="J13" s="744"/>
      <c r="K13" s="744"/>
      <c r="L13" s="744"/>
      <c r="M13" s="744"/>
      <c r="N13" s="744"/>
      <c r="O13" s="744"/>
      <c r="P13" s="744"/>
      <c r="Q13" s="744"/>
      <c r="R13" s="744"/>
      <c r="S13" s="744"/>
      <c r="T13" s="744"/>
      <c r="U13" s="744"/>
      <c r="V13" s="744"/>
      <c r="W13" s="744"/>
      <c r="X13" s="744"/>
      <c r="Y13" s="744"/>
      <c r="Z13" s="744"/>
      <c r="AA13" s="744"/>
      <c r="AB13" s="744"/>
      <c r="AC13" s="744"/>
      <c r="AD13" s="744"/>
      <c r="AE13" s="744"/>
      <c r="AF13" s="744"/>
      <c r="AG13" s="744"/>
      <c r="AH13" s="744"/>
      <c r="AI13" s="744"/>
      <c r="AJ13" s="744"/>
      <c r="AK13" s="744"/>
      <c r="AL13" s="744"/>
      <c r="AM13" s="744"/>
      <c r="AN13" s="744"/>
      <c r="AO13" s="744"/>
      <c r="AP13" s="744"/>
      <c r="AQ13" s="744"/>
      <c r="AR13" s="744"/>
      <c r="AS13" s="744"/>
      <c r="AT13" s="744"/>
    </row>
    <row r="14" spans="1:46" ht="18" customHeight="1">
      <c r="A14" s="745" t="s">
        <v>580</v>
      </c>
      <c r="B14" s="745"/>
      <c r="C14" s="745"/>
      <c r="D14" s="745"/>
      <c r="E14" s="749">
        <f>+'INFO CLIENTE'!B12</f>
        <v>0</v>
      </c>
      <c r="F14" s="749"/>
      <c r="G14" s="749"/>
      <c r="H14" s="749"/>
      <c r="I14" s="749"/>
      <c r="J14" s="749"/>
      <c r="K14" s="749"/>
      <c r="L14" s="749"/>
      <c r="M14" s="749"/>
      <c r="N14" s="749"/>
      <c r="O14" s="749"/>
      <c r="P14" s="749"/>
      <c r="Q14" s="749"/>
      <c r="R14" s="749"/>
      <c r="S14" s="749"/>
      <c r="T14" s="749"/>
      <c r="U14" s="749"/>
      <c r="V14" s="748" t="s">
        <v>581</v>
      </c>
      <c r="W14" s="748"/>
      <c r="X14" s="748"/>
      <c r="Y14" s="748"/>
      <c r="Z14" s="749">
        <f>+'INFO CLIENTE'!B13</f>
        <v>0</v>
      </c>
      <c r="AA14" s="749"/>
      <c r="AB14" s="749"/>
      <c r="AC14" s="749"/>
      <c r="AD14" s="749"/>
      <c r="AE14" s="749"/>
      <c r="AF14" s="749"/>
      <c r="AG14" s="749"/>
      <c r="AH14" s="749"/>
      <c r="AI14" s="749"/>
      <c r="AJ14" s="749"/>
      <c r="AK14" s="749"/>
      <c r="AL14" s="749"/>
      <c r="AM14" s="749"/>
      <c r="AN14" s="749"/>
      <c r="AO14" s="749"/>
      <c r="AP14" s="749"/>
      <c r="AQ14" s="749"/>
      <c r="AR14" s="749"/>
      <c r="AS14" s="749"/>
      <c r="AT14" s="749"/>
    </row>
    <row r="15" spans="1:46" ht="18" customHeight="1">
      <c r="A15" s="693" t="s">
        <v>582</v>
      </c>
      <c r="B15" s="693"/>
      <c r="C15" s="693"/>
      <c r="D15" s="693"/>
      <c r="E15" s="749">
        <f>+'INFO CLIENTE'!B10</f>
        <v>0</v>
      </c>
      <c r="F15" s="749"/>
      <c r="G15" s="749"/>
      <c r="H15" s="749"/>
      <c r="I15" s="749"/>
      <c r="J15" s="749"/>
      <c r="K15" s="749"/>
      <c r="L15" s="749"/>
      <c r="M15" s="749"/>
      <c r="N15" s="749"/>
      <c r="O15" s="749"/>
      <c r="P15" s="749"/>
      <c r="Q15" s="749"/>
      <c r="R15" s="749"/>
      <c r="S15" s="749"/>
      <c r="T15" s="694" t="s">
        <v>583</v>
      </c>
      <c r="U15" s="694"/>
      <c r="V15" s="694"/>
      <c r="W15" s="694"/>
      <c r="X15" s="749">
        <f>+'INFO CLIENTE'!B11</f>
        <v>0</v>
      </c>
      <c r="Y15" s="749"/>
      <c r="Z15" s="749"/>
      <c r="AA15" s="749"/>
      <c r="AB15" s="749"/>
      <c r="AC15" s="749"/>
      <c r="AD15" s="749"/>
      <c r="AE15" s="749"/>
      <c r="AF15" s="749"/>
      <c r="AG15" s="749"/>
      <c r="AH15" s="749"/>
      <c r="AI15" s="749"/>
      <c r="AJ15" s="749"/>
      <c r="AK15" s="749"/>
      <c r="AL15" s="749"/>
      <c r="AM15" s="717" t="s">
        <v>584</v>
      </c>
      <c r="AN15" s="689"/>
      <c r="AO15" s="277"/>
      <c r="AP15" s="689" t="s">
        <v>585</v>
      </c>
      <c r="AQ15" s="689"/>
      <c r="AR15" s="277"/>
      <c r="AS15" s="689" t="s">
        <v>586</v>
      </c>
      <c r="AT15" s="717"/>
    </row>
    <row r="16" spans="1:46" ht="18" customHeight="1">
      <c r="A16" s="717" t="s">
        <v>587</v>
      </c>
      <c r="B16" s="717"/>
      <c r="C16" s="717"/>
      <c r="D16" s="717"/>
      <c r="E16" s="717"/>
      <c r="F16" s="717"/>
      <c r="G16" s="706">
        <f>+'INFO CLIENTE'!B15</f>
        <v>0</v>
      </c>
      <c r="H16" s="706"/>
      <c r="I16" s="706"/>
      <c r="J16" s="706"/>
      <c r="K16" s="706"/>
      <c r="L16" s="706"/>
      <c r="M16" s="706"/>
      <c r="N16" s="706"/>
      <c r="O16" s="706"/>
      <c r="P16" s="706"/>
      <c r="Q16" s="706"/>
      <c r="R16" s="706"/>
      <c r="S16" s="706"/>
      <c r="T16" s="706"/>
      <c r="U16" s="694" t="s">
        <v>588</v>
      </c>
      <c r="V16" s="694"/>
      <c r="W16" s="694"/>
      <c r="X16" s="694"/>
      <c r="Y16" s="694"/>
      <c r="Z16" s="694"/>
      <c r="AA16" s="694"/>
      <c r="AB16" s="694"/>
      <c r="AC16" s="694"/>
      <c r="AD16" s="754" t="s">
        <v>589</v>
      </c>
      <c r="AE16" s="754"/>
      <c r="AF16" s="749">
        <f>+DAY('INFO CLIENTE'!B14)</f>
        <v>0</v>
      </c>
      <c r="AG16" s="749"/>
      <c r="AH16" s="749"/>
      <c r="AI16" s="729" t="s">
        <v>590</v>
      </c>
      <c r="AJ16" s="729"/>
      <c r="AK16" s="755">
        <f>+MONTH('INFO CLIENTE'!B14)</f>
        <v>1</v>
      </c>
      <c r="AL16" s="755"/>
      <c r="AM16" s="755"/>
      <c r="AN16" s="755"/>
      <c r="AO16" s="755"/>
      <c r="AP16" s="667" t="s">
        <v>591</v>
      </c>
      <c r="AQ16" s="667"/>
      <c r="AR16" s="749">
        <f>+YEAR('INFO CLIENTE'!B14)</f>
        <v>1900</v>
      </c>
      <c r="AS16" s="749"/>
      <c r="AT16" s="749"/>
    </row>
    <row r="17" spans="1:46" ht="18" customHeight="1">
      <c r="A17" s="717" t="s">
        <v>592</v>
      </c>
      <c r="B17" s="717"/>
      <c r="C17" s="717"/>
      <c r="D17" s="717"/>
      <c r="E17" s="717"/>
      <c r="F17" s="717"/>
      <c r="G17" s="717"/>
      <c r="H17" s="277"/>
      <c r="I17" s="278" t="s">
        <v>593</v>
      </c>
      <c r="J17" s="278"/>
      <c r="K17" s="278"/>
      <c r="L17" s="278"/>
      <c r="M17" s="277"/>
      <c r="N17" s="278"/>
      <c r="O17" s="278"/>
      <c r="P17" s="278"/>
      <c r="Q17" s="277"/>
      <c r="R17" s="278" t="s">
        <v>594</v>
      </c>
      <c r="S17" s="278"/>
      <c r="T17" s="277"/>
      <c r="U17" s="279"/>
      <c r="V17" s="279"/>
      <c r="W17" s="279"/>
      <c r="X17" s="279"/>
      <c r="Y17" s="280"/>
      <c r="Z17" s="279" t="s">
        <v>595</v>
      </c>
      <c r="AA17" s="279"/>
      <c r="AB17" s="280"/>
      <c r="AC17" s="279"/>
      <c r="AD17" s="279"/>
      <c r="AE17" s="279"/>
      <c r="AF17" s="279"/>
      <c r="AG17" s="277"/>
      <c r="AH17" s="279"/>
      <c r="AI17" s="279"/>
      <c r="AJ17" s="279"/>
      <c r="AK17" s="756"/>
      <c r="AL17" s="756"/>
      <c r="AM17" s="756"/>
      <c r="AN17" s="756"/>
      <c r="AO17" s="756"/>
      <c r="AP17" s="756"/>
      <c r="AQ17" s="756"/>
      <c r="AR17" s="756"/>
      <c r="AS17" s="756"/>
      <c r="AT17" s="756"/>
    </row>
    <row r="18" spans="1:46" ht="18" customHeight="1">
      <c r="A18" s="273" t="s">
        <v>596</v>
      </c>
      <c r="B18" s="281"/>
      <c r="C18" s="281"/>
      <c r="D18" s="282"/>
      <c r="E18" s="280"/>
      <c r="F18" s="279" t="s">
        <v>597</v>
      </c>
      <c r="G18" s="282"/>
      <c r="H18" s="282"/>
      <c r="I18" s="281"/>
      <c r="J18" s="280"/>
      <c r="K18" s="279" t="s">
        <v>598</v>
      </c>
      <c r="L18" s="281"/>
      <c r="M18" s="281"/>
      <c r="N18" s="281"/>
      <c r="O18" s="280"/>
      <c r="P18" s="279" t="s">
        <v>599</v>
      </c>
      <c r="Q18" s="281"/>
      <c r="R18" s="281"/>
      <c r="S18" s="281"/>
      <c r="T18" s="280"/>
      <c r="U18" s="279" t="s">
        <v>600</v>
      </c>
      <c r="V18" s="281"/>
      <c r="W18" s="281"/>
      <c r="X18" s="281"/>
      <c r="Y18" s="281"/>
      <c r="Z18" s="280"/>
      <c r="AA18" s="694" t="s">
        <v>601</v>
      </c>
      <c r="AB18" s="694"/>
      <c r="AC18" s="756"/>
      <c r="AD18" s="756"/>
      <c r="AE18" s="756"/>
      <c r="AF18" s="756"/>
      <c r="AG18" s="756"/>
      <c r="AH18" s="756"/>
      <c r="AI18" s="756"/>
      <c r="AJ18" s="756"/>
      <c r="AK18" s="756"/>
      <c r="AL18" s="756"/>
      <c r="AM18" s="756"/>
      <c r="AN18" s="756"/>
      <c r="AO18" s="756"/>
      <c r="AP18" s="756"/>
      <c r="AQ18" s="756"/>
      <c r="AR18" s="756"/>
      <c r="AS18" s="756"/>
      <c r="AT18" s="756"/>
    </row>
    <row r="19" spans="1:46" ht="18" customHeight="1">
      <c r="A19" s="717" t="s">
        <v>602</v>
      </c>
      <c r="B19" s="717"/>
      <c r="C19" s="717"/>
      <c r="D19" s="717"/>
      <c r="E19" s="717"/>
      <c r="F19" s="717"/>
      <c r="G19" s="717"/>
      <c r="H19" s="717"/>
      <c r="I19" s="717"/>
      <c r="J19" s="717"/>
      <c r="K19" s="749">
        <f>+'INFO CLIENTE'!B22</f>
        <v>0</v>
      </c>
      <c r="L19" s="749"/>
      <c r="M19" s="749"/>
      <c r="N19" s="749"/>
      <c r="O19" s="749"/>
      <c r="P19" s="749"/>
      <c r="Q19" s="749"/>
      <c r="R19" s="749"/>
      <c r="S19" s="749"/>
      <c r="T19" s="749"/>
      <c r="U19" s="749"/>
      <c r="V19" s="749"/>
      <c r="W19" s="749"/>
      <c r="X19" s="749"/>
      <c r="Y19" s="705" t="s">
        <v>603</v>
      </c>
      <c r="Z19" s="705"/>
      <c r="AA19" s="705"/>
      <c r="AB19" s="705"/>
      <c r="AC19" s="705"/>
      <c r="AD19" s="705"/>
      <c r="AE19" s="705"/>
      <c r="AF19" s="705"/>
      <c r="AG19" s="716">
        <f>+'INFO CLIENTE'!B23</f>
        <v>0</v>
      </c>
      <c r="AH19" s="716"/>
      <c r="AI19" s="716"/>
      <c r="AJ19" s="716"/>
      <c r="AK19" s="716"/>
      <c r="AL19" s="716"/>
      <c r="AM19" s="716"/>
      <c r="AN19" s="716"/>
      <c r="AO19" s="716"/>
      <c r="AP19" s="716"/>
      <c r="AQ19" s="716"/>
      <c r="AR19" s="716"/>
      <c r="AS19" s="716"/>
      <c r="AT19" s="716"/>
    </row>
    <row r="20" spans="1:46" ht="18" customHeight="1">
      <c r="A20" s="727" t="s">
        <v>604</v>
      </c>
      <c r="B20" s="727"/>
      <c r="C20" s="727"/>
      <c r="D20" s="727"/>
      <c r="E20" s="727"/>
      <c r="F20" s="727"/>
      <c r="G20" s="727"/>
      <c r="H20" s="727"/>
      <c r="I20" s="727"/>
      <c r="J20" s="749">
        <f>+'INFO CLIENTE'!B24</f>
        <v>0</v>
      </c>
      <c r="K20" s="749"/>
      <c r="L20" s="749"/>
      <c r="M20" s="749"/>
      <c r="N20" s="749"/>
      <c r="O20" s="749"/>
      <c r="P20" s="749"/>
      <c r="Q20" s="749"/>
      <c r="R20" s="749"/>
      <c r="S20" s="749"/>
      <c r="T20" s="749"/>
      <c r="U20" s="749"/>
      <c r="V20" s="749"/>
      <c r="W20" s="749"/>
      <c r="X20" s="749"/>
      <c r="Y20" s="749"/>
      <c r="Z20" s="749"/>
      <c r="AA20" s="749"/>
      <c r="AB20" s="749"/>
      <c r="AC20" s="749"/>
      <c r="AD20" s="749"/>
      <c r="AE20" s="705" t="s">
        <v>605</v>
      </c>
      <c r="AF20" s="705"/>
      <c r="AG20" s="705"/>
      <c r="AH20" s="716">
        <f>+'INFO CLIENTE'!B25</f>
        <v>0</v>
      </c>
      <c r="AI20" s="716"/>
      <c r="AJ20" s="716"/>
      <c r="AK20" s="716"/>
      <c r="AL20" s="716"/>
      <c r="AM20" s="716"/>
      <c r="AN20" s="716"/>
      <c r="AO20" s="716"/>
      <c r="AP20" s="716"/>
      <c r="AQ20" s="716"/>
      <c r="AR20" s="716"/>
      <c r="AS20" s="716"/>
      <c r="AT20" s="716"/>
    </row>
    <row r="21" spans="1:46" ht="18" customHeight="1">
      <c r="A21" s="702" t="s">
        <v>786</v>
      </c>
      <c r="B21" s="702"/>
      <c r="C21" s="702"/>
      <c r="D21" s="702"/>
      <c r="E21" s="702"/>
      <c r="F21" s="702"/>
      <c r="G21" s="702"/>
      <c r="H21" s="702"/>
      <c r="I21" s="702"/>
      <c r="J21" s="702"/>
      <c r="K21" s="702"/>
      <c r="L21" s="702"/>
      <c r="M21" s="702"/>
      <c r="N21" s="702"/>
      <c r="O21" s="702"/>
      <c r="P21" s="702"/>
      <c r="Q21" s="702"/>
      <c r="R21" s="702"/>
      <c r="S21" s="702"/>
      <c r="T21" s="702"/>
      <c r="U21" s="702"/>
      <c r="V21" s="702"/>
      <c r="W21" s="702"/>
      <c r="X21" s="702"/>
      <c r="Y21" s="702"/>
      <c r="Z21" s="702"/>
      <c r="AA21" s="702"/>
      <c r="AB21" s="702"/>
      <c r="AC21" s="702"/>
      <c r="AD21" s="702"/>
      <c r="AE21" s="702"/>
      <c r="AF21" s="702"/>
      <c r="AG21" s="702"/>
      <c r="AH21" s="702"/>
      <c r="AI21" s="702"/>
      <c r="AJ21" s="702"/>
      <c r="AK21" s="702"/>
      <c r="AL21" s="702"/>
      <c r="AM21" s="702"/>
      <c r="AN21" s="702"/>
      <c r="AO21" s="702"/>
      <c r="AP21" s="702"/>
      <c r="AQ21" s="702"/>
      <c r="AR21" s="702"/>
      <c r="AS21" s="702"/>
      <c r="AT21" s="702"/>
    </row>
    <row r="22" spans="1:46" ht="18" customHeight="1">
      <c r="A22" s="717" t="s">
        <v>607</v>
      </c>
      <c r="B22" s="717"/>
      <c r="C22" s="717"/>
      <c r="D22" s="749">
        <f>+'INFO CLIENTE'!B18</f>
        <v>0</v>
      </c>
      <c r="E22" s="749"/>
      <c r="F22" s="749"/>
      <c r="G22" s="749"/>
      <c r="H22" s="749"/>
      <c r="I22" s="749"/>
      <c r="J22" s="749"/>
      <c r="K22" s="749"/>
      <c r="L22" s="749"/>
      <c r="M22" s="749"/>
      <c r="N22" s="749"/>
      <c r="O22" s="749"/>
      <c r="P22" s="705" t="s">
        <v>608</v>
      </c>
      <c r="Q22" s="705"/>
      <c r="R22" s="705"/>
      <c r="S22" s="749">
        <f>+'INFO CLIENTE'!B19</f>
        <v>0</v>
      </c>
      <c r="T22" s="749"/>
      <c r="U22" s="749"/>
      <c r="V22" s="749"/>
      <c r="W22" s="749"/>
      <c r="X22" s="749"/>
      <c r="Y22" s="749"/>
      <c r="Z22" s="749"/>
      <c r="AA22" s="749"/>
      <c r="AB22" s="749"/>
      <c r="AC22" s="749"/>
      <c r="AD22" s="749"/>
      <c r="AE22" s="705" t="s">
        <v>609</v>
      </c>
      <c r="AF22" s="705"/>
      <c r="AG22" s="705"/>
      <c r="AH22" s="749">
        <f>+'INFO CLIENTE'!B20</f>
        <v>0</v>
      </c>
      <c r="AI22" s="749"/>
      <c r="AJ22" s="749"/>
      <c r="AK22" s="749"/>
      <c r="AL22" s="749"/>
      <c r="AM22" s="749"/>
      <c r="AN22" s="749"/>
      <c r="AO22" s="749"/>
      <c r="AP22" s="749"/>
      <c r="AQ22" s="749"/>
      <c r="AR22" s="749"/>
      <c r="AS22" s="749"/>
      <c r="AT22" s="749"/>
    </row>
    <row r="23" spans="1:46" ht="18" customHeight="1">
      <c r="A23" s="283" t="s">
        <v>610</v>
      </c>
      <c r="B23" s="283"/>
      <c r="C23" s="283"/>
      <c r="D23" s="283"/>
      <c r="E23" s="283"/>
      <c r="F23" s="752">
        <f>+'INFO CLIENTE'!B21</f>
        <v>0</v>
      </c>
      <c r="G23" s="752"/>
      <c r="H23" s="752"/>
      <c r="I23" s="752"/>
      <c r="J23" s="752"/>
      <c r="K23" s="752"/>
      <c r="L23" s="752"/>
      <c r="M23" s="752"/>
      <c r="N23" s="752"/>
      <c r="O23" s="752"/>
      <c r="P23" s="752"/>
      <c r="Q23" s="752"/>
      <c r="R23" s="752"/>
      <c r="S23" s="752"/>
      <c r="T23" s="752"/>
      <c r="U23" s="752"/>
      <c r="V23" s="752"/>
      <c r="W23" s="752"/>
      <c r="X23" s="752"/>
      <c r="Y23" s="752"/>
      <c r="Z23" s="752"/>
      <c r="AA23" s="752"/>
      <c r="AB23" s="752"/>
      <c r="AC23" s="752"/>
      <c r="AD23" s="752"/>
      <c r="AE23" s="752"/>
      <c r="AF23" s="752"/>
      <c r="AG23" s="752"/>
      <c r="AH23" s="752"/>
      <c r="AI23" s="667" t="s">
        <v>763</v>
      </c>
      <c r="AJ23" s="667"/>
      <c r="AK23" s="667"/>
      <c r="AL23" s="751">
        <f>+'INFO CLIENTE'!B17</f>
        <v>0</v>
      </c>
      <c r="AM23" s="751"/>
      <c r="AN23" s="751"/>
      <c r="AO23" s="751"/>
      <c r="AP23" s="751"/>
      <c r="AQ23" s="751"/>
      <c r="AR23" s="751"/>
      <c r="AS23" s="751"/>
      <c r="AT23" s="751"/>
    </row>
    <row r="24" spans="1:46" ht="18" customHeight="1">
      <c r="A24" s="279" t="s">
        <v>611</v>
      </c>
      <c r="B24" s="279"/>
      <c r="C24" s="753">
        <f>+'INFO CLIENTE'!B16</f>
        <v>0</v>
      </c>
      <c r="D24" s="753"/>
      <c r="E24" s="753"/>
      <c r="F24" s="753"/>
      <c r="G24" s="753"/>
      <c r="H24" s="753"/>
      <c r="I24" s="753"/>
      <c r="J24" s="753"/>
      <c r="K24" s="753"/>
      <c r="L24" s="753"/>
      <c r="M24" s="753"/>
      <c r="N24" s="753"/>
      <c r="O24" s="753"/>
      <c r="P24" s="753"/>
      <c r="Q24" s="753"/>
      <c r="R24" s="753"/>
      <c r="S24" s="753"/>
      <c r="T24" s="753"/>
      <c r="U24" s="753"/>
      <c r="V24" s="753"/>
      <c r="W24" s="753"/>
      <c r="X24" s="753"/>
      <c r="Y24" s="753"/>
      <c r="Z24" s="753"/>
      <c r="AA24" s="753"/>
      <c r="AB24" s="753"/>
      <c r="AC24" s="753"/>
      <c r="AD24" s="753"/>
      <c r="AE24" s="753"/>
      <c r="AF24" s="753"/>
      <c r="AG24" s="753"/>
      <c r="AH24" s="753"/>
      <c r="AI24" s="753"/>
      <c r="AJ24" s="753"/>
      <c r="AK24" s="753"/>
      <c r="AL24" s="753"/>
      <c r="AM24" s="753"/>
      <c r="AN24" s="753"/>
      <c r="AO24" s="753"/>
      <c r="AP24" s="753"/>
      <c r="AQ24" s="753"/>
      <c r="AR24" s="753"/>
      <c r="AS24" s="753"/>
      <c r="AT24" s="753"/>
    </row>
    <row r="25" spans="1:46" ht="18" customHeight="1">
      <c r="A25" s="750"/>
      <c r="B25" s="750"/>
      <c r="C25" s="750"/>
      <c r="D25" s="750"/>
      <c r="E25" s="750"/>
      <c r="F25" s="750"/>
      <c r="G25" s="750"/>
      <c r="H25" s="750"/>
      <c r="I25" s="750"/>
      <c r="J25" s="750"/>
      <c r="K25" s="750"/>
      <c r="L25" s="750"/>
      <c r="M25" s="750"/>
      <c r="N25" s="750"/>
      <c r="O25" s="750"/>
      <c r="P25" s="750"/>
      <c r="Q25" s="750"/>
      <c r="R25" s="750"/>
      <c r="S25" s="750"/>
      <c r="T25" s="750"/>
      <c r="U25" s="750"/>
      <c r="V25" s="750"/>
      <c r="W25" s="750"/>
      <c r="X25" s="750"/>
      <c r="Y25" s="750"/>
      <c r="Z25" s="750"/>
      <c r="AA25" s="750"/>
      <c r="AB25" s="750"/>
      <c r="AC25" s="750"/>
      <c r="AD25" s="750"/>
      <c r="AE25" s="750"/>
      <c r="AF25" s="750"/>
      <c r="AG25" s="750"/>
      <c r="AH25" s="750"/>
      <c r="AI25" s="750"/>
      <c r="AJ25" s="750"/>
      <c r="AK25" s="750"/>
      <c r="AL25" s="750"/>
      <c r="AM25" s="750"/>
      <c r="AN25" s="750"/>
      <c r="AO25" s="750"/>
      <c r="AP25" s="750"/>
      <c r="AQ25" s="750"/>
      <c r="AR25" s="750"/>
      <c r="AS25" s="750"/>
      <c r="AT25" s="750"/>
    </row>
    <row r="26" spans="1:46" ht="17.149999999999999" customHeight="1">
      <c r="A26" s="698" t="s">
        <v>787</v>
      </c>
      <c r="B26" s="699"/>
      <c r="C26" s="699"/>
      <c r="D26" s="699"/>
      <c r="E26" s="699"/>
      <c r="F26" s="699"/>
      <c r="G26" s="699"/>
      <c r="H26" s="699"/>
      <c r="I26" s="699"/>
      <c r="J26" s="699"/>
      <c r="K26" s="699"/>
      <c r="L26" s="699"/>
      <c r="M26" s="699"/>
      <c r="N26" s="699"/>
      <c r="O26" s="699"/>
      <c r="P26" s="699"/>
      <c r="Q26" s="699"/>
      <c r="R26" s="699"/>
      <c r="S26" s="699"/>
      <c r="T26" s="699"/>
      <c r="U26" s="699"/>
      <c r="V26" s="699"/>
      <c r="W26" s="699"/>
      <c r="X26" s="699"/>
      <c r="Y26" s="699"/>
      <c r="Z26" s="699"/>
      <c r="AA26" s="699"/>
      <c r="AB26" s="699"/>
      <c r="AC26" s="699"/>
      <c r="AD26" s="699"/>
      <c r="AE26" s="699"/>
      <c r="AF26" s="699"/>
      <c r="AG26" s="699"/>
      <c r="AH26" s="699"/>
      <c r="AI26" s="699"/>
      <c r="AJ26" s="699"/>
      <c r="AK26" s="699"/>
      <c r="AL26" s="699"/>
      <c r="AM26" s="699"/>
      <c r="AN26" s="699"/>
      <c r="AO26" s="699"/>
      <c r="AP26" s="699"/>
      <c r="AQ26" s="699"/>
      <c r="AR26" s="699"/>
      <c r="AS26" s="699"/>
      <c r="AT26" s="700"/>
    </row>
    <row r="27" spans="1:46" ht="18" customHeight="1">
      <c r="A27" s="718" t="s">
        <v>613</v>
      </c>
      <c r="B27" s="718"/>
      <c r="C27" s="718"/>
      <c r="D27" s="718"/>
      <c r="E27" s="718"/>
      <c r="F27" s="718"/>
      <c r="G27" s="718"/>
      <c r="H27" s="718"/>
      <c r="I27" s="718"/>
      <c r="J27" s="718"/>
      <c r="K27" s="718"/>
      <c r="L27" s="718"/>
      <c r="M27" s="718"/>
      <c r="N27" s="718"/>
      <c r="O27" s="718"/>
      <c r="P27" s="718"/>
      <c r="Q27" s="718"/>
      <c r="R27" s="718"/>
      <c r="S27" s="718"/>
      <c r="T27" s="718"/>
      <c r="U27" s="718"/>
      <c r="V27" s="718"/>
      <c r="W27" s="718"/>
      <c r="X27" s="718"/>
      <c r="Y27" s="718"/>
      <c r="Z27" s="718"/>
      <c r="AA27" s="718"/>
      <c r="AB27" s="718"/>
      <c r="AC27" s="718"/>
      <c r="AD27" s="718"/>
      <c r="AE27" s="718"/>
      <c r="AF27" s="718"/>
      <c r="AG27" s="718"/>
      <c r="AH27" s="718"/>
      <c r="AI27" s="718"/>
      <c r="AJ27" s="718"/>
      <c r="AK27" s="718"/>
      <c r="AL27" s="718"/>
      <c r="AM27" s="718"/>
      <c r="AN27" s="718"/>
      <c r="AO27" s="718"/>
      <c r="AP27" s="718"/>
      <c r="AQ27" s="718"/>
      <c r="AR27" s="718"/>
      <c r="AS27" s="718"/>
      <c r="AT27" s="718"/>
    </row>
    <row r="28" spans="1:46" ht="18" customHeight="1">
      <c r="A28" s="745" t="s">
        <v>575</v>
      </c>
      <c r="B28" s="745"/>
      <c r="C28" s="745"/>
      <c r="D28" s="745"/>
      <c r="E28" s="745"/>
      <c r="F28" s="745"/>
      <c r="G28" s="745"/>
      <c r="H28" s="745"/>
      <c r="I28" s="745"/>
      <c r="J28" s="745"/>
      <c r="K28" s="745"/>
      <c r="L28" s="706">
        <f>+'INFO CLIENTE'!B30</f>
        <v>0</v>
      </c>
      <c r="M28" s="706"/>
      <c r="N28" s="706"/>
      <c r="O28" s="706"/>
      <c r="P28" s="706"/>
      <c r="Q28" s="706"/>
      <c r="R28" s="706"/>
      <c r="S28" s="706"/>
      <c r="T28" s="706"/>
      <c r="U28" s="706"/>
      <c r="V28" s="706"/>
      <c r="W28" s="706"/>
      <c r="X28" s="706"/>
      <c r="Y28" s="706"/>
      <c r="Z28" s="706"/>
      <c r="AA28" s="706"/>
      <c r="AB28" s="706"/>
      <c r="AC28" s="706"/>
      <c r="AD28" s="706"/>
      <c r="AE28" s="706"/>
      <c r="AF28" s="706"/>
      <c r="AG28" s="706"/>
      <c r="AH28" s="706"/>
      <c r="AI28" s="706"/>
      <c r="AJ28" s="706"/>
      <c r="AK28" s="706"/>
      <c r="AL28" s="706"/>
      <c r="AM28" s="706"/>
      <c r="AN28" s="706"/>
      <c r="AO28" s="706"/>
      <c r="AP28" s="706"/>
      <c r="AQ28" s="706"/>
      <c r="AR28" s="706"/>
      <c r="AS28" s="706"/>
      <c r="AT28" s="706"/>
    </row>
    <row r="29" spans="1:46" ht="18" customHeight="1">
      <c r="A29" s="717" t="s">
        <v>576</v>
      </c>
      <c r="B29" s="717"/>
      <c r="C29" s="717"/>
      <c r="D29" s="717"/>
      <c r="E29" s="717"/>
      <c r="F29" s="717"/>
      <c r="G29" s="717"/>
      <c r="H29" s="717"/>
      <c r="I29" s="717"/>
      <c r="J29" s="706">
        <f>+'INFO CLIENTE'!B31</f>
        <v>0</v>
      </c>
      <c r="K29" s="706"/>
      <c r="L29" s="706"/>
      <c r="M29" s="706"/>
      <c r="N29" s="706"/>
      <c r="O29" s="706"/>
      <c r="P29" s="706"/>
      <c r="Q29" s="706"/>
      <c r="R29" s="706"/>
      <c r="S29" s="706"/>
      <c r="T29" s="706"/>
      <c r="U29" s="706"/>
      <c r="V29" s="706"/>
      <c r="W29" s="706"/>
      <c r="X29" s="706"/>
      <c r="Y29" s="706"/>
      <c r="Z29" s="706"/>
      <c r="AA29" s="284"/>
      <c r="AB29" s="701" t="s">
        <v>577</v>
      </c>
      <c r="AC29" s="701"/>
      <c r="AD29" s="701"/>
      <c r="AE29" s="701"/>
      <c r="AF29" s="701"/>
      <c r="AG29" s="701"/>
      <c r="AH29" s="680">
        <f>+'INFO CLIENTE'!B32</f>
        <v>0</v>
      </c>
      <c r="AI29" s="680"/>
      <c r="AJ29" s="680"/>
      <c r="AK29" s="680"/>
      <c r="AL29" s="680"/>
      <c r="AM29" s="680"/>
      <c r="AN29" s="680"/>
      <c r="AO29" s="680"/>
      <c r="AP29" s="680"/>
      <c r="AQ29" s="680"/>
      <c r="AR29" s="680"/>
      <c r="AS29" s="680"/>
      <c r="AT29" s="680"/>
    </row>
    <row r="30" spans="1:46" ht="18" customHeight="1">
      <c r="A30" s="717" t="s">
        <v>578</v>
      </c>
      <c r="B30" s="717"/>
      <c r="C30" s="717"/>
      <c r="D30" s="717"/>
      <c r="E30" s="717"/>
      <c r="F30" s="717"/>
      <c r="G30" s="717"/>
      <c r="H30" s="717"/>
      <c r="I30" s="717"/>
      <c r="J30" s="717"/>
      <c r="K30" s="706">
        <f>+'INFO CLIENTE'!B33</f>
        <v>0</v>
      </c>
      <c r="L30" s="706"/>
      <c r="M30" s="706"/>
      <c r="N30" s="706"/>
      <c r="O30" s="706"/>
      <c r="P30" s="706"/>
      <c r="Q30" s="706"/>
      <c r="R30" s="706"/>
      <c r="S30" s="706"/>
      <c r="T30" s="706"/>
      <c r="U30" s="706"/>
      <c r="V30" s="706"/>
      <c r="W30" s="706"/>
      <c r="X30" s="706"/>
      <c r="Y30" s="706"/>
      <c r="Z30" s="706"/>
      <c r="AA30" s="706"/>
      <c r="AB30" s="706"/>
      <c r="AC30" s="706"/>
      <c r="AD30" s="706"/>
      <c r="AE30" s="706"/>
      <c r="AF30" s="706"/>
      <c r="AG30" s="706"/>
      <c r="AH30" s="706"/>
      <c r="AI30" s="667" t="s">
        <v>763</v>
      </c>
      <c r="AJ30" s="667"/>
      <c r="AK30" s="667"/>
      <c r="AL30" s="680">
        <f>+'INFO CLIENTE'!B34</f>
        <v>0</v>
      </c>
      <c r="AM30" s="680"/>
      <c r="AN30" s="680"/>
      <c r="AO30" s="680"/>
      <c r="AP30" s="680"/>
      <c r="AQ30" s="680"/>
      <c r="AR30" s="680"/>
      <c r="AS30" s="680"/>
      <c r="AT30" s="680"/>
    </row>
    <row r="31" spans="1:46" ht="18" customHeight="1">
      <c r="A31" s="744" t="s">
        <v>614</v>
      </c>
      <c r="B31" s="744"/>
      <c r="C31" s="744"/>
      <c r="D31" s="744"/>
      <c r="E31" s="744"/>
      <c r="F31" s="744"/>
      <c r="G31" s="744"/>
      <c r="H31" s="744"/>
      <c r="I31" s="744"/>
      <c r="J31" s="744"/>
      <c r="K31" s="744"/>
      <c r="L31" s="744"/>
      <c r="M31" s="744"/>
      <c r="N31" s="744"/>
      <c r="O31" s="744"/>
      <c r="P31" s="744"/>
      <c r="Q31" s="744"/>
      <c r="R31" s="744"/>
      <c r="S31" s="744"/>
      <c r="T31" s="744"/>
      <c r="U31" s="744"/>
      <c r="V31" s="744"/>
      <c r="W31" s="744"/>
      <c r="X31" s="744"/>
      <c r="Y31" s="744"/>
      <c r="Z31" s="744"/>
      <c r="AA31" s="744"/>
      <c r="AB31" s="744"/>
      <c r="AC31" s="744"/>
      <c r="AD31" s="744"/>
      <c r="AE31" s="744"/>
      <c r="AF31" s="744"/>
      <c r="AG31" s="744"/>
      <c r="AH31" s="744"/>
      <c r="AI31" s="744"/>
      <c r="AJ31" s="744"/>
      <c r="AK31" s="744"/>
      <c r="AL31" s="744"/>
      <c r="AM31" s="744"/>
      <c r="AN31" s="744"/>
      <c r="AO31" s="744"/>
      <c r="AP31" s="744"/>
      <c r="AQ31" s="744"/>
      <c r="AR31" s="744"/>
      <c r="AS31" s="744"/>
      <c r="AT31" s="744"/>
    </row>
    <row r="32" spans="1:46" ht="18" customHeight="1">
      <c r="A32" s="745" t="s">
        <v>580</v>
      </c>
      <c r="B32" s="745"/>
      <c r="C32" s="745"/>
      <c r="D32" s="745"/>
      <c r="E32" s="706">
        <f>+'INFO CLIENTE'!B38</f>
        <v>0</v>
      </c>
      <c r="F32" s="706"/>
      <c r="G32" s="706"/>
      <c r="H32" s="706"/>
      <c r="I32" s="706"/>
      <c r="J32" s="706"/>
      <c r="K32" s="706"/>
      <c r="L32" s="706"/>
      <c r="M32" s="706"/>
      <c r="N32" s="706"/>
      <c r="O32" s="706"/>
      <c r="P32" s="706"/>
      <c r="Q32" s="706"/>
      <c r="R32" s="706"/>
      <c r="S32" s="706"/>
      <c r="T32" s="706"/>
      <c r="U32" s="706"/>
      <c r="V32" s="748" t="s">
        <v>581</v>
      </c>
      <c r="W32" s="748"/>
      <c r="X32" s="748"/>
      <c r="Y32" s="748"/>
      <c r="Z32" s="706">
        <f>+'INFO CLIENTE'!B39</f>
        <v>0</v>
      </c>
      <c r="AA32" s="706"/>
      <c r="AB32" s="706"/>
      <c r="AC32" s="706"/>
      <c r="AD32" s="706"/>
      <c r="AE32" s="706"/>
      <c r="AF32" s="706"/>
      <c r="AG32" s="706"/>
      <c r="AH32" s="706"/>
      <c r="AI32" s="706"/>
      <c r="AJ32" s="706"/>
      <c r="AK32" s="706"/>
      <c r="AL32" s="706"/>
      <c r="AM32" s="706"/>
      <c r="AN32" s="706"/>
      <c r="AO32" s="706"/>
      <c r="AP32" s="706"/>
      <c r="AQ32" s="706"/>
      <c r="AR32" s="706"/>
      <c r="AS32" s="706"/>
      <c r="AT32" s="706"/>
    </row>
    <row r="33" spans="1:46" ht="18" customHeight="1">
      <c r="A33" s="693" t="s">
        <v>582</v>
      </c>
      <c r="B33" s="693"/>
      <c r="C33" s="693"/>
      <c r="D33" s="693"/>
      <c r="E33" s="706">
        <f>+'INFO CLIENTE'!B36</f>
        <v>0</v>
      </c>
      <c r="F33" s="706"/>
      <c r="G33" s="706"/>
      <c r="H33" s="706"/>
      <c r="I33" s="706"/>
      <c r="J33" s="706"/>
      <c r="K33" s="706"/>
      <c r="L33" s="706"/>
      <c r="M33" s="706"/>
      <c r="N33" s="706"/>
      <c r="O33" s="706"/>
      <c r="P33" s="706"/>
      <c r="Q33" s="706"/>
      <c r="R33" s="706"/>
      <c r="S33" s="706"/>
      <c r="T33" s="694" t="s">
        <v>583</v>
      </c>
      <c r="U33" s="694"/>
      <c r="V33" s="694"/>
      <c r="W33" s="694"/>
      <c r="X33" s="706">
        <f>+'INFO CLIENTE'!B37</f>
        <v>0</v>
      </c>
      <c r="Y33" s="706"/>
      <c r="Z33" s="706"/>
      <c r="AA33" s="706"/>
      <c r="AB33" s="706"/>
      <c r="AC33" s="706"/>
      <c r="AD33" s="706"/>
      <c r="AE33" s="706"/>
      <c r="AF33" s="706"/>
      <c r="AG33" s="706"/>
      <c r="AH33" s="706"/>
      <c r="AI33" s="706"/>
      <c r="AJ33" s="706"/>
      <c r="AK33" s="706"/>
      <c r="AL33" s="706"/>
      <c r="AM33" s="717" t="s">
        <v>584</v>
      </c>
      <c r="AN33" s="689"/>
      <c r="AO33" s="277"/>
      <c r="AP33" s="689" t="s">
        <v>585</v>
      </c>
      <c r="AQ33" s="689"/>
      <c r="AR33" s="277"/>
      <c r="AS33" s="689" t="s">
        <v>586</v>
      </c>
      <c r="AT33" s="717"/>
    </row>
    <row r="34" spans="1:46" ht="18" customHeight="1">
      <c r="A34" s="717" t="s">
        <v>587</v>
      </c>
      <c r="B34" s="717"/>
      <c r="C34" s="717"/>
      <c r="D34" s="717"/>
      <c r="E34" s="717"/>
      <c r="F34" s="717"/>
      <c r="G34" s="706">
        <f>+'INFO CLIENTE'!B41</f>
        <v>0</v>
      </c>
      <c r="H34" s="706"/>
      <c r="I34" s="706"/>
      <c r="J34" s="706"/>
      <c r="K34" s="706"/>
      <c r="L34" s="706"/>
      <c r="M34" s="706"/>
      <c r="N34" s="706"/>
      <c r="O34" s="706"/>
      <c r="P34" s="706"/>
      <c r="Q34" s="706"/>
      <c r="R34" s="706"/>
      <c r="S34" s="706"/>
      <c r="T34" s="706"/>
      <c r="U34" s="706"/>
      <c r="V34" s="706"/>
      <c r="W34" s="706"/>
      <c r="X34" s="706"/>
      <c r="Y34" s="706"/>
      <c r="Z34" s="706"/>
      <c r="AA34" s="706"/>
      <c r="AB34" s="706"/>
      <c r="AC34" s="706"/>
      <c r="AD34" s="706"/>
      <c r="AE34" s="706"/>
      <c r="AF34" s="706"/>
      <c r="AG34" s="706"/>
      <c r="AH34" s="706"/>
      <c r="AI34" s="667" t="s">
        <v>763</v>
      </c>
      <c r="AJ34" s="667"/>
      <c r="AK34" s="706">
        <f>+'INFO CLIENTE'!B42</f>
        <v>0</v>
      </c>
      <c r="AL34" s="706"/>
      <c r="AM34" s="706"/>
      <c r="AN34" s="706"/>
      <c r="AO34" s="706"/>
      <c r="AP34" s="706"/>
      <c r="AQ34" s="706"/>
      <c r="AR34" s="706"/>
      <c r="AS34" s="706"/>
      <c r="AT34" s="706"/>
    </row>
    <row r="35" spans="1:46" s="287" customFormat="1" ht="18" customHeight="1">
      <c r="A35" s="285"/>
      <c r="B35" s="285"/>
      <c r="C35" s="285"/>
      <c r="D35" s="286"/>
      <c r="E35" s="286"/>
      <c r="F35" s="286"/>
      <c r="G35" s="286"/>
      <c r="H35" s="286"/>
      <c r="I35" s="286"/>
      <c r="J35" s="286"/>
      <c r="K35" s="286"/>
      <c r="L35" s="286"/>
      <c r="M35" s="286"/>
      <c r="N35" s="286"/>
      <c r="O35" s="286"/>
      <c r="P35" s="286"/>
      <c r="Q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row>
    <row r="36" spans="1:46" ht="19.5" customHeight="1">
      <c r="A36" s="698" t="s">
        <v>764</v>
      </c>
      <c r="B36" s="699"/>
      <c r="C36" s="699"/>
      <c r="D36" s="699"/>
      <c r="E36" s="699"/>
      <c r="F36" s="699"/>
      <c r="G36" s="699"/>
      <c r="H36" s="699"/>
      <c r="I36" s="699"/>
      <c r="J36" s="699"/>
      <c r="K36" s="699"/>
      <c r="L36" s="699"/>
      <c r="M36" s="699"/>
      <c r="N36" s="699"/>
      <c r="O36" s="699"/>
      <c r="P36" s="699"/>
      <c r="Q36" s="699"/>
      <c r="R36" s="699"/>
      <c r="S36" s="699"/>
      <c r="T36" s="699"/>
      <c r="U36" s="699"/>
      <c r="V36" s="699"/>
      <c r="W36" s="699"/>
      <c r="X36" s="699"/>
      <c r="Y36" s="699"/>
      <c r="Z36" s="699"/>
      <c r="AA36" s="699"/>
      <c r="AB36" s="699"/>
      <c r="AC36" s="699"/>
      <c r="AD36" s="699"/>
      <c r="AE36" s="699"/>
      <c r="AF36" s="699"/>
      <c r="AG36" s="699"/>
      <c r="AH36" s="699"/>
      <c r="AI36" s="699"/>
      <c r="AJ36" s="699"/>
      <c r="AK36" s="699"/>
      <c r="AL36" s="699"/>
      <c r="AM36" s="699"/>
      <c r="AN36" s="699"/>
      <c r="AO36" s="699"/>
      <c r="AP36" s="699"/>
      <c r="AQ36" s="699"/>
      <c r="AR36" s="699"/>
      <c r="AS36" s="699"/>
      <c r="AT36" s="700"/>
    </row>
    <row r="37" spans="1:46" ht="18" customHeight="1">
      <c r="A37" s="718" t="s">
        <v>616</v>
      </c>
      <c r="B37" s="718"/>
      <c r="C37" s="718"/>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718"/>
      <c r="AM37" s="718"/>
      <c r="AN37" s="718"/>
      <c r="AO37" s="718"/>
      <c r="AP37" s="718"/>
      <c r="AQ37" s="718"/>
      <c r="AR37" s="718"/>
      <c r="AS37" s="718"/>
      <c r="AT37" s="718"/>
    </row>
    <row r="38" spans="1:46" ht="18" customHeight="1">
      <c r="A38" s="747" t="s">
        <v>575</v>
      </c>
      <c r="B38" s="747"/>
      <c r="C38" s="747"/>
      <c r="D38" s="747"/>
      <c r="E38" s="747"/>
      <c r="F38" s="747"/>
      <c r="G38" s="747"/>
      <c r="H38" s="747"/>
      <c r="I38" s="747"/>
      <c r="J38" s="747"/>
      <c r="K38" s="747"/>
      <c r="L38" s="706">
        <f>+'INFO CLIENTE'!B51</f>
        <v>0</v>
      </c>
      <c r="M38" s="706"/>
      <c r="N38" s="706"/>
      <c r="O38" s="706"/>
      <c r="P38" s="706"/>
      <c r="Q38" s="706"/>
      <c r="R38" s="706"/>
      <c r="S38" s="706"/>
      <c r="T38" s="706"/>
      <c r="U38" s="706"/>
      <c r="V38" s="706"/>
      <c r="W38" s="706"/>
      <c r="X38" s="706"/>
      <c r="Y38" s="706"/>
      <c r="Z38" s="706"/>
      <c r="AA38" s="706"/>
      <c r="AB38" s="706"/>
      <c r="AC38" s="706"/>
      <c r="AD38" s="706"/>
      <c r="AE38" s="706"/>
      <c r="AF38" s="706"/>
      <c r="AG38" s="706"/>
      <c r="AH38" s="706"/>
      <c r="AI38" s="706"/>
      <c r="AJ38" s="706"/>
      <c r="AK38" s="706"/>
      <c r="AL38" s="706"/>
      <c r="AM38" s="706"/>
      <c r="AN38" s="706"/>
      <c r="AO38" s="706"/>
      <c r="AP38" s="706"/>
      <c r="AQ38" s="706"/>
      <c r="AR38" s="706"/>
      <c r="AS38" s="706"/>
      <c r="AT38" s="706"/>
    </row>
    <row r="39" spans="1:46" ht="18" customHeight="1">
      <c r="A39" s="717" t="s">
        <v>576</v>
      </c>
      <c r="B39" s="717"/>
      <c r="C39" s="717"/>
      <c r="D39" s="717"/>
      <c r="E39" s="717"/>
      <c r="F39" s="273"/>
      <c r="G39" s="706">
        <f>+'INFO CLIENTE'!B52</f>
        <v>0</v>
      </c>
      <c r="H39" s="706"/>
      <c r="I39" s="706"/>
      <c r="J39" s="706"/>
      <c r="K39" s="706"/>
      <c r="L39" s="706"/>
      <c r="M39" s="706"/>
      <c r="N39" s="706"/>
      <c r="O39" s="706"/>
      <c r="P39" s="706"/>
      <c r="Q39" s="706"/>
      <c r="R39" s="706"/>
      <c r="S39" s="706"/>
      <c r="T39" s="706"/>
      <c r="U39" s="706"/>
      <c r="V39" s="706"/>
      <c r="W39" s="706"/>
      <c r="X39" s="706"/>
      <c r="Y39" s="706"/>
      <c r="Z39" s="706"/>
      <c r="AA39" s="706"/>
      <c r="AB39" s="278" t="s">
        <v>577</v>
      </c>
      <c r="AC39" s="278"/>
      <c r="AD39" s="278"/>
      <c r="AE39" s="278"/>
      <c r="AF39" s="278"/>
      <c r="AG39" s="278"/>
      <c r="AH39" s="725">
        <f>+'INFO CLIENTE'!B53</f>
        <v>0</v>
      </c>
      <c r="AI39" s="725"/>
      <c r="AJ39" s="725"/>
      <c r="AK39" s="725"/>
      <c r="AL39" s="725"/>
      <c r="AM39" s="725"/>
      <c r="AN39" s="725"/>
      <c r="AO39" s="725"/>
      <c r="AP39" s="725"/>
      <c r="AQ39" s="725"/>
      <c r="AR39" s="725"/>
      <c r="AS39" s="725"/>
      <c r="AT39" s="725"/>
    </row>
    <row r="40" spans="1:46" ht="18" customHeight="1">
      <c r="A40" s="744" t="s">
        <v>617</v>
      </c>
      <c r="B40" s="744"/>
      <c r="C40" s="744"/>
      <c r="D40" s="744"/>
      <c r="E40" s="744"/>
      <c r="F40" s="744"/>
      <c r="G40" s="744"/>
      <c r="H40" s="744"/>
      <c r="I40" s="744"/>
      <c r="J40" s="744"/>
      <c r="K40" s="744"/>
      <c r="L40" s="744"/>
      <c r="M40" s="744"/>
      <c r="N40" s="744"/>
      <c r="O40" s="744"/>
      <c r="P40" s="744"/>
      <c r="Q40" s="744"/>
      <c r="R40" s="744"/>
      <c r="S40" s="744"/>
      <c r="T40" s="744"/>
      <c r="U40" s="744"/>
      <c r="V40" s="744"/>
      <c r="W40" s="744"/>
      <c r="X40" s="744"/>
      <c r="Y40" s="744"/>
      <c r="Z40" s="744"/>
      <c r="AA40" s="744"/>
      <c r="AB40" s="744"/>
      <c r="AC40" s="744"/>
      <c r="AD40" s="744"/>
      <c r="AE40" s="744"/>
      <c r="AF40" s="744"/>
      <c r="AG40" s="744"/>
      <c r="AH40" s="744"/>
      <c r="AI40" s="744"/>
      <c r="AJ40" s="744"/>
      <c r="AK40" s="744"/>
      <c r="AL40" s="744"/>
      <c r="AM40" s="744"/>
      <c r="AN40" s="744"/>
      <c r="AO40" s="744"/>
      <c r="AP40" s="744"/>
      <c r="AQ40" s="744"/>
      <c r="AR40" s="744"/>
      <c r="AS40" s="744"/>
      <c r="AT40" s="744"/>
    </row>
    <row r="41" spans="1:46" ht="18" customHeight="1">
      <c r="A41" s="745" t="s">
        <v>580</v>
      </c>
      <c r="B41" s="745"/>
      <c r="C41" s="745"/>
      <c r="D41" s="745"/>
      <c r="E41" s="746">
        <f>+'INFO CLIENTE'!B57</f>
        <v>0</v>
      </c>
      <c r="F41" s="746"/>
      <c r="G41" s="746"/>
      <c r="H41" s="746"/>
      <c r="I41" s="746"/>
      <c r="J41" s="746"/>
      <c r="K41" s="746"/>
      <c r="L41" s="746"/>
      <c r="M41" s="746"/>
      <c r="N41" s="746"/>
      <c r="O41" s="746"/>
      <c r="P41" s="746"/>
      <c r="Q41" s="746"/>
      <c r="R41" s="746"/>
      <c r="S41" s="746"/>
      <c r="T41" s="746"/>
      <c r="U41" s="746"/>
      <c r="V41" s="705" t="s">
        <v>581</v>
      </c>
      <c r="W41" s="705"/>
      <c r="X41" s="705"/>
      <c r="Y41" s="705"/>
      <c r="Z41" s="746">
        <f>+'INFO CLIENTE'!B56</f>
        <v>0</v>
      </c>
      <c r="AA41" s="746"/>
      <c r="AB41" s="746"/>
      <c r="AC41" s="746"/>
      <c r="AD41" s="746"/>
      <c r="AE41" s="746"/>
      <c r="AF41" s="746"/>
      <c r="AG41" s="746"/>
      <c r="AH41" s="746"/>
      <c r="AI41" s="746"/>
      <c r="AJ41" s="746"/>
      <c r="AK41" s="746"/>
      <c r="AL41" s="746"/>
      <c r="AM41" s="746"/>
      <c r="AN41" s="746"/>
      <c r="AO41" s="746"/>
      <c r="AP41" s="746"/>
      <c r="AQ41" s="746"/>
      <c r="AR41" s="746"/>
      <c r="AS41" s="746"/>
      <c r="AT41" s="746"/>
    </row>
    <row r="42" spans="1:46" ht="18" customHeight="1">
      <c r="A42" s="693" t="s">
        <v>582</v>
      </c>
      <c r="B42" s="693"/>
      <c r="C42" s="693"/>
      <c r="D42" s="693"/>
      <c r="E42" s="706">
        <f>+'INFO CLIENTE'!B55</f>
        <v>0</v>
      </c>
      <c r="F42" s="706"/>
      <c r="G42" s="706"/>
      <c r="H42" s="706"/>
      <c r="I42" s="706"/>
      <c r="J42" s="706"/>
      <c r="K42" s="706"/>
      <c r="L42" s="706"/>
      <c r="M42" s="706"/>
      <c r="N42" s="706"/>
      <c r="O42" s="706"/>
      <c r="P42" s="706"/>
      <c r="Q42" s="706"/>
      <c r="R42" s="706"/>
      <c r="S42" s="706"/>
      <c r="T42" s="706"/>
      <c r="U42" s="706"/>
      <c r="V42" s="706"/>
      <c r="W42" s="706"/>
      <c r="X42" s="694" t="s">
        <v>583</v>
      </c>
      <c r="Y42" s="694"/>
      <c r="Z42" s="694"/>
      <c r="AA42" s="694"/>
      <c r="AB42" s="680">
        <f>+'INFO CLIENTE'!B56</f>
        <v>0</v>
      </c>
      <c r="AC42" s="680"/>
      <c r="AD42" s="680"/>
      <c r="AE42" s="680"/>
      <c r="AF42" s="680"/>
      <c r="AG42" s="680"/>
      <c r="AH42" s="680"/>
      <c r="AI42" s="680"/>
      <c r="AJ42" s="680"/>
      <c r="AK42" s="680"/>
      <c r="AL42" s="680"/>
      <c r="AM42" s="680"/>
      <c r="AN42" s="680"/>
      <c r="AO42" s="680"/>
      <c r="AP42" s="680"/>
      <c r="AQ42" s="680"/>
      <c r="AR42" s="680"/>
      <c r="AS42" s="680"/>
      <c r="AT42" s="680"/>
    </row>
    <row r="43" spans="1:46" ht="18" customHeight="1">
      <c r="A43" s="689" t="s">
        <v>587</v>
      </c>
      <c r="B43" s="689"/>
      <c r="C43" s="689"/>
      <c r="D43" s="689"/>
      <c r="E43" s="689"/>
      <c r="F43" s="689"/>
      <c r="G43" s="689"/>
      <c r="H43" s="689"/>
      <c r="I43" s="680">
        <f>+'INFO CLIENTE'!B59</f>
        <v>0</v>
      </c>
      <c r="J43" s="680"/>
      <c r="K43" s="680"/>
      <c r="L43" s="680"/>
      <c r="M43" s="680"/>
      <c r="N43" s="680"/>
      <c r="O43" s="680"/>
      <c r="P43" s="680"/>
      <c r="Q43" s="680"/>
      <c r="R43" s="680"/>
      <c r="S43" s="680"/>
      <c r="T43" s="680"/>
      <c r="U43" s="279" t="s">
        <v>763</v>
      </c>
      <c r="V43" s="274"/>
      <c r="W43" s="719">
        <f>+'INFO CLIENTE'!B60</f>
        <v>0</v>
      </c>
      <c r="X43" s="719"/>
      <c r="Y43" s="719"/>
      <c r="Z43" s="719"/>
      <c r="AA43" s="719"/>
      <c r="AB43" s="719"/>
      <c r="AC43" s="719"/>
      <c r="AD43" s="719"/>
      <c r="AE43" s="719"/>
      <c r="AF43" s="719"/>
      <c r="AG43" s="719"/>
      <c r="AH43" s="719"/>
      <c r="AI43" s="719"/>
      <c r="AJ43" s="719"/>
      <c r="AK43" s="719"/>
      <c r="AL43" s="719"/>
      <c r="AM43" s="719"/>
      <c r="AN43" s="719"/>
      <c r="AO43" s="719"/>
      <c r="AP43" s="719"/>
      <c r="AQ43" s="719"/>
      <c r="AR43" s="719"/>
      <c r="AS43" s="719"/>
      <c r="AT43" s="719"/>
    </row>
    <row r="44" spans="1:46" ht="18" customHeight="1">
      <c r="A44" s="702" t="s">
        <v>788</v>
      </c>
      <c r="B44" s="702"/>
      <c r="C44" s="702"/>
      <c r="D44" s="702"/>
      <c r="E44" s="702"/>
      <c r="F44" s="702"/>
      <c r="G44" s="702"/>
      <c r="H44" s="702"/>
      <c r="I44" s="702"/>
      <c r="J44" s="702"/>
      <c r="K44" s="702"/>
      <c r="L44" s="702"/>
      <c r="M44" s="702"/>
      <c r="N44" s="702"/>
      <c r="O44" s="702"/>
      <c r="P44" s="702"/>
      <c r="Q44" s="702"/>
      <c r="R44" s="702"/>
      <c r="S44" s="702"/>
      <c r="T44" s="702"/>
      <c r="U44" s="702"/>
      <c r="V44" s="702"/>
      <c r="W44" s="702"/>
      <c r="X44" s="702"/>
      <c r="Y44" s="702"/>
      <c r="Z44" s="702"/>
      <c r="AA44" s="702"/>
      <c r="AB44" s="702"/>
      <c r="AC44" s="702"/>
      <c r="AD44" s="702"/>
      <c r="AE44" s="702"/>
      <c r="AF44" s="702"/>
      <c r="AG44" s="702"/>
      <c r="AH44" s="702"/>
      <c r="AI44" s="702"/>
      <c r="AJ44" s="702"/>
      <c r="AK44" s="702"/>
      <c r="AL44" s="702"/>
      <c r="AM44" s="702"/>
      <c r="AN44" s="702"/>
      <c r="AO44" s="702"/>
      <c r="AP44" s="702"/>
      <c r="AQ44" s="702"/>
      <c r="AR44" s="702"/>
      <c r="AS44" s="702"/>
      <c r="AT44" s="702"/>
    </row>
    <row r="45" spans="1:46" ht="18" customHeight="1">
      <c r="A45" s="717" t="s">
        <v>607</v>
      </c>
      <c r="B45" s="717"/>
      <c r="C45" s="717"/>
      <c r="D45" s="706">
        <f>+'INFO CLIENTE'!B61</f>
        <v>0</v>
      </c>
      <c r="E45" s="706"/>
      <c r="F45" s="706"/>
      <c r="G45" s="706"/>
      <c r="H45" s="706"/>
      <c r="I45" s="706"/>
      <c r="J45" s="706"/>
      <c r="K45" s="706"/>
      <c r="L45" s="706"/>
      <c r="M45" s="706"/>
      <c r="N45" s="706"/>
      <c r="O45" s="706"/>
      <c r="P45" s="705" t="s">
        <v>608</v>
      </c>
      <c r="Q45" s="705"/>
      <c r="R45" s="705"/>
      <c r="S45" s="706">
        <f>+'INFO CLIENTE'!B62</f>
        <v>0</v>
      </c>
      <c r="T45" s="706"/>
      <c r="U45" s="706"/>
      <c r="V45" s="706"/>
      <c r="W45" s="706"/>
      <c r="X45" s="706"/>
      <c r="Y45" s="706"/>
      <c r="Z45" s="706"/>
      <c r="AA45" s="706"/>
      <c r="AB45" s="706"/>
      <c r="AC45" s="706"/>
      <c r="AD45" s="706"/>
      <c r="AE45" s="705" t="s">
        <v>609</v>
      </c>
      <c r="AF45" s="705"/>
      <c r="AG45" s="705"/>
      <c r="AH45" s="706">
        <f>+'INFO CLIENTE'!B63</f>
        <v>0</v>
      </c>
      <c r="AI45" s="706"/>
      <c r="AJ45" s="706"/>
      <c r="AK45" s="706"/>
      <c r="AL45" s="706"/>
      <c r="AM45" s="706"/>
      <c r="AN45" s="706"/>
      <c r="AO45" s="706"/>
      <c r="AP45" s="706"/>
      <c r="AQ45" s="706"/>
      <c r="AR45" s="706"/>
      <c r="AS45" s="706"/>
      <c r="AT45" s="706"/>
    </row>
    <row r="46" spans="1:46" ht="18" customHeight="1">
      <c r="A46" s="689" t="s">
        <v>610</v>
      </c>
      <c r="B46" s="689"/>
      <c r="C46" s="689"/>
      <c r="D46" s="689"/>
      <c r="E46" s="689"/>
      <c r="F46" s="759">
        <f>+'INFO CLIENTE'!B64</f>
        <v>0</v>
      </c>
      <c r="G46" s="759"/>
      <c r="H46" s="759"/>
      <c r="I46" s="759"/>
      <c r="J46" s="759"/>
      <c r="K46" s="759"/>
      <c r="L46" s="759"/>
      <c r="M46" s="759"/>
      <c r="N46" s="759"/>
      <c r="O46" s="759"/>
      <c r="P46" s="759"/>
      <c r="Q46" s="759"/>
      <c r="R46" s="759"/>
      <c r="S46" s="759"/>
      <c r="T46" s="759"/>
      <c r="U46" s="759"/>
      <c r="V46" s="759"/>
      <c r="W46" s="759"/>
      <c r="X46" s="759"/>
      <c r="Y46" s="759"/>
      <c r="Z46" s="759"/>
      <c r="AA46" s="759"/>
      <c r="AB46" s="759"/>
      <c r="AC46" s="759"/>
      <c r="AD46" s="759"/>
      <c r="AE46" s="759"/>
      <c r="AF46" s="759"/>
      <c r="AG46" s="759"/>
      <c r="AH46" s="759"/>
      <c r="AI46" s="759"/>
      <c r="AJ46" s="759"/>
      <c r="AK46" s="759"/>
      <c r="AL46" s="759"/>
      <c r="AM46" s="759"/>
      <c r="AN46" s="759"/>
      <c r="AO46" s="759"/>
      <c r="AP46" s="759"/>
      <c r="AQ46" s="759"/>
      <c r="AR46" s="759"/>
      <c r="AS46" s="759"/>
      <c r="AT46" s="759"/>
    </row>
    <row r="47" spans="1:46" s="287" customFormat="1" ht="18" customHeight="1">
      <c r="A47" s="289" t="s">
        <v>611</v>
      </c>
      <c r="B47" s="289"/>
      <c r="C47" s="289"/>
      <c r="D47" s="742">
        <f>+'INFO CLIENTE'!B65</f>
        <v>0</v>
      </c>
      <c r="E47" s="742"/>
      <c r="F47" s="742"/>
      <c r="G47" s="742"/>
      <c r="H47" s="742"/>
      <c r="I47" s="742"/>
      <c r="J47" s="742"/>
      <c r="K47" s="742"/>
      <c r="L47" s="742"/>
      <c r="M47" s="742"/>
      <c r="N47" s="742"/>
      <c r="O47" s="742"/>
      <c r="P47" s="742"/>
      <c r="Q47" s="742"/>
      <c r="R47" s="742"/>
      <c r="S47" s="742"/>
      <c r="T47" s="742"/>
      <c r="U47" s="742"/>
      <c r="V47" s="742"/>
      <c r="W47" s="742"/>
      <c r="X47" s="742"/>
      <c r="Y47" s="742"/>
      <c r="Z47" s="742"/>
      <c r="AA47" s="742"/>
      <c r="AB47" s="742"/>
      <c r="AC47" s="742"/>
      <c r="AD47" s="742"/>
      <c r="AE47" s="742"/>
      <c r="AF47" s="742"/>
      <c r="AG47" s="742"/>
      <c r="AH47" s="742"/>
      <c r="AI47" s="742"/>
      <c r="AJ47" s="290" t="s">
        <v>763</v>
      </c>
      <c r="AK47" s="760">
        <f>+'INFO CLIENTE'!B60</f>
        <v>0</v>
      </c>
      <c r="AL47" s="760"/>
      <c r="AM47" s="760"/>
      <c r="AN47" s="760"/>
      <c r="AO47" s="760"/>
      <c r="AP47" s="760"/>
      <c r="AQ47" s="760"/>
      <c r="AR47" s="760"/>
      <c r="AS47" s="760"/>
      <c r="AT47" s="760"/>
    </row>
    <row r="48" spans="1:46" s="287" customFormat="1" ht="18" customHeight="1">
      <c r="A48" s="289"/>
      <c r="B48" s="289"/>
      <c r="C48" s="289"/>
      <c r="D48" s="291"/>
      <c r="E48" s="291"/>
      <c r="F48" s="291"/>
      <c r="G48" s="291"/>
      <c r="H48" s="291"/>
      <c r="I48" s="291"/>
      <c r="J48" s="291"/>
      <c r="K48" s="291"/>
      <c r="L48" s="291"/>
      <c r="M48" s="291"/>
      <c r="N48" s="291"/>
      <c r="O48" s="291"/>
      <c r="P48" s="291"/>
      <c r="Q48" s="291"/>
      <c r="R48" s="289"/>
      <c r="S48" s="289"/>
      <c r="T48" s="289"/>
      <c r="U48" s="291"/>
      <c r="V48" s="291"/>
      <c r="W48" s="291"/>
      <c r="X48" s="291"/>
      <c r="Y48" s="291"/>
      <c r="Z48" s="291"/>
      <c r="AA48" s="291"/>
      <c r="AB48" s="291"/>
      <c r="AC48" s="291"/>
      <c r="AD48" s="291"/>
      <c r="AE48" s="291"/>
      <c r="AF48" s="291"/>
      <c r="AG48" s="291"/>
      <c r="AH48" s="291"/>
      <c r="AI48" s="291"/>
      <c r="AJ48" s="291"/>
      <c r="AK48" s="291"/>
      <c r="AL48" s="291"/>
      <c r="AM48" s="291"/>
      <c r="AN48" s="291"/>
      <c r="AO48" s="291"/>
      <c r="AP48" s="291"/>
      <c r="AQ48" s="291"/>
      <c r="AR48" s="291"/>
      <c r="AS48" s="291"/>
      <c r="AT48" s="291"/>
    </row>
    <row r="49" spans="1:48" ht="17.149999999999999" customHeight="1">
      <c r="A49" s="720" t="s">
        <v>619</v>
      </c>
      <c r="B49" s="721"/>
      <c r="C49" s="721"/>
      <c r="D49" s="721"/>
      <c r="E49" s="721"/>
      <c r="F49" s="721"/>
      <c r="G49" s="721"/>
      <c r="H49" s="721"/>
      <c r="I49" s="721"/>
      <c r="J49" s="721"/>
      <c r="K49" s="721"/>
      <c r="L49" s="721"/>
      <c r="M49" s="721"/>
      <c r="N49" s="721"/>
      <c r="O49" s="721"/>
      <c r="P49" s="721"/>
      <c r="Q49" s="721"/>
      <c r="R49" s="721"/>
      <c r="S49" s="721"/>
      <c r="T49" s="721"/>
      <c r="U49" s="721"/>
      <c r="V49" s="721"/>
      <c r="W49" s="721"/>
      <c r="X49" s="721"/>
      <c r="Y49" s="721"/>
      <c r="Z49" s="721"/>
      <c r="AA49" s="721"/>
      <c r="AB49" s="721"/>
      <c r="AC49" s="721"/>
      <c r="AD49" s="721"/>
      <c r="AE49" s="721"/>
      <c r="AF49" s="721"/>
      <c r="AG49" s="721"/>
      <c r="AH49" s="721"/>
      <c r="AI49" s="721"/>
      <c r="AJ49" s="721"/>
      <c r="AK49" s="721"/>
      <c r="AL49" s="721"/>
      <c r="AM49" s="721"/>
      <c r="AN49" s="721"/>
      <c r="AO49" s="721"/>
      <c r="AP49" s="721"/>
      <c r="AQ49" s="721"/>
      <c r="AR49" s="721"/>
      <c r="AS49" s="721"/>
      <c r="AT49" s="722"/>
    </row>
    <row r="50" spans="1:48" ht="18" customHeight="1">
      <c r="A50" s="279"/>
      <c r="B50" s="689" t="s">
        <v>790</v>
      </c>
      <c r="C50" s="689"/>
      <c r="D50" s="689"/>
      <c r="E50" s="689"/>
      <c r="F50" s="689"/>
      <c r="G50" s="689"/>
      <c r="H50" s="689"/>
      <c r="I50" s="689"/>
      <c r="J50" s="689"/>
      <c r="K50" s="689"/>
      <c r="L50" s="689"/>
      <c r="M50" s="689"/>
      <c r="N50" s="689"/>
      <c r="O50" s="279"/>
      <c r="P50" s="279"/>
      <c r="Q50" s="279"/>
      <c r="R50" s="279"/>
      <c r="S50" s="279"/>
      <c r="T50" s="279"/>
      <c r="U50" s="290"/>
      <c r="V50" s="290" t="s">
        <v>791</v>
      </c>
      <c r="W50" s="290"/>
      <c r="X50" s="290"/>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row>
    <row r="51" spans="1:48" ht="18" customHeight="1">
      <c r="A51" s="272" t="s">
        <v>794</v>
      </c>
      <c r="B51" s="272"/>
      <c r="C51" s="761"/>
      <c r="D51" s="761"/>
      <c r="E51" s="761"/>
      <c r="F51" s="761"/>
      <c r="G51" s="761"/>
      <c r="H51" s="761"/>
      <c r="I51" s="761"/>
      <c r="J51" s="761"/>
      <c r="K51" s="761"/>
      <c r="L51" s="761"/>
      <c r="M51" s="761"/>
      <c r="N51" s="761"/>
      <c r="O51" s="761"/>
      <c r="P51" s="761"/>
      <c r="Q51" s="761"/>
      <c r="R51" s="761"/>
      <c r="S51" s="761"/>
      <c r="T51" s="761"/>
      <c r="U51" s="290"/>
      <c r="V51" s="290" t="s">
        <v>792</v>
      </c>
      <c r="Y51" s="290"/>
      <c r="Z51" s="290"/>
      <c r="AA51" s="290"/>
      <c r="AB51" s="290"/>
      <c r="AC51" s="290"/>
      <c r="AD51" s="290"/>
      <c r="AE51" s="290"/>
      <c r="AF51" s="290"/>
      <c r="AG51" s="290"/>
      <c r="AH51" s="290"/>
      <c r="AI51" s="290"/>
      <c r="AJ51" s="290"/>
      <c r="AK51" s="290"/>
      <c r="AL51" s="290"/>
      <c r="AM51" s="290"/>
      <c r="AN51" s="290"/>
      <c r="AO51" s="290"/>
      <c r="AP51" s="290"/>
      <c r="AQ51" s="290"/>
      <c r="AR51" s="290"/>
      <c r="AS51" s="290"/>
      <c r="AT51" s="290"/>
    </row>
    <row r="52" spans="1:48" ht="18" customHeight="1">
      <c r="A52" s="290" t="s">
        <v>795</v>
      </c>
      <c r="B52" s="290"/>
      <c r="C52" s="290"/>
      <c r="D52" s="290"/>
      <c r="E52" s="762"/>
      <c r="F52" s="762"/>
      <c r="G52" s="762"/>
      <c r="H52" s="762"/>
      <c r="I52" s="762"/>
      <c r="J52" s="762"/>
      <c r="K52" s="762"/>
      <c r="L52" s="762"/>
      <c r="M52" s="762"/>
      <c r="N52" s="762"/>
      <c r="O52" s="762"/>
      <c r="P52" s="762"/>
      <c r="Q52" s="762"/>
      <c r="R52" s="762"/>
      <c r="S52" s="762"/>
      <c r="T52" s="290"/>
      <c r="U52" s="290" t="s">
        <v>793</v>
      </c>
      <c r="V52" s="290"/>
      <c r="W52" s="290"/>
      <c r="X52" s="290"/>
      <c r="Y52" s="290"/>
      <c r="Z52" s="290"/>
      <c r="AA52" s="290"/>
      <c r="AB52" s="290"/>
      <c r="AC52" s="290"/>
      <c r="AD52" s="290"/>
      <c r="AE52" s="290"/>
      <c r="AF52" s="290"/>
      <c r="AG52" s="290"/>
      <c r="AH52" s="290"/>
      <c r="AI52" s="290"/>
      <c r="AJ52" s="290"/>
      <c r="AK52" s="290"/>
      <c r="AL52" s="290"/>
      <c r="AM52" s="290"/>
      <c r="AN52" s="290"/>
      <c r="AO52" s="290"/>
      <c r="AP52" s="290"/>
      <c r="AQ52" s="290"/>
      <c r="AR52" s="290"/>
      <c r="AS52" s="290"/>
      <c r="AT52" s="290"/>
    </row>
    <row r="53" spans="1:48" ht="18" customHeight="1">
      <c r="A53" s="290" t="s">
        <v>891</v>
      </c>
      <c r="B53" s="290"/>
      <c r="C53" s="290"/>
      <c r="D53" s="290"/>
      <c r="E53" s="290" t="s">
        <v>892</v>
      </c>
      <c r="F53" s="762"/>
      <c r="G53" s="762"/>
      <c r="H53" s="762"/>
      <c r="I53" s="762"/>
      <c r="J53" s="762"/>
      <c r="K53" s="290"/>
      <c r="L53" s="278" t="s">
        <v>591</v>
      </c>
      <c r="M53" s="278"/>
      <c r="N53" s="762"/>
      <c r="O53" s="762"/>
      <c r="P53" s="762"/>
      <c r="Q53" s="762"/>
      <c r="R53" s="762"/>
      <c r="S53" s="290"/>
      <c r="T53" s="290"/>
      <c r="U53" s="290" t="s">
        <v>796</v>
      </c>
      <c r="V53" s="290"/>
      <c r="W53" s="761"/>
      <c r="X53" s="761"/>
      <c r="Y53" s="761"/>
      <c r="Z53" s="761"/>
      <c r="AA53" s="761"/>
      <c r="AB53" s="761"/>
      <c r="AC53" s="761"/>
      <c r="AD53" s="761"/>
      <c r="AE53" s="761"/>
      <c r="AF53" s="761"/>
      <c r="AG53" s="290"/>
      <c r="AH53" s="290"/>
      <c r="AI53" s="290"/>
      <c r="AJ53" s="290"/>
      <c r="AK53" s="290"/>
      <c r="AL53" s="290"/>
      <c r="AM53" s="290"/>
      <c r="AN53" s="290"/>
      <c r="AO53" s="290"/>
      <c r="AP53" s="290"/>
      <c r="AQ53" s="290"/>
      <c r="AR53" s="290"/>
      <c r="AS53" s="290"/>
      <c r="AT53" s="290"/>
    </row>
    <row r="54" spans="1:48" ht="18" customHeight="1">
      <c r="A54" s="279" t="s">
        <v>797</v>
      </c>
      <c r="B54" s="279"/>
      <c r="C54" s="279"/>
      <c r="D54" s="292"/>
      <c r="E54" s="292"/>
      <c r="F54" s="292"/>
      <c r="G54" s="707"/>
      <c r="H54" s="707"/>
      <c r="I54" s="707"/>
      <c r="J54" s="707"/>
      <c r="K54" s="707"/>
      <c r="L54" s="707"/>
      <c r="M54" s="707"/>
      <c r="N54" s="707"/>
      <c r="O54" s="707"/>
      <c r="P54" s="707"/>
      <c r="Q54" s="707"/>
      <c r="R54" s="707"/>
      <c r="S54" s="707"/>
      <c r="T54" s="707"/>
      <c r="U54" s="707"/>
      <c r="V54" s="707"/>
      <c r="W54" s="704"/>
      <c r="X54" s="704"/>
      <c r="Y54" s="704"/>
      <c r="Z54" s="704"/>
      <c r="AA54" s="704"/>
      <c r="AB54" s="704"/>
      <c r="AC54" s="704"/>
      <c r="AD54" s="704"/>
      <c r="AE54" s="704"/>
      <c r="AF54" s="704"/>
      <c r="AG54" s="704"/>
      <c r="AH54" s="704"/>
      <c r="AI54" s="704"/>
      <c r="AJ54" s="704"/>
      <c r="AK54" s="704"/>
      <c r="AL54" s="704"/>
      <c r="AM54" s="704"/>
      <c r="AN54" s="704"/>
      <c r="AO54" s="704"/>
      <c r="AP54" s="704"/>
      <c r="AQ54" s="704"/>
      <c r="AR54" s="704"/>
      <c r="AS54" s="704"/>
      <c r="AT54" s="704"/>
    </row>
    <row r="55" spans="1:48" ht="18" customHeight="1">
      <c r="A55" s="279"/>
      <c r="B55" s="279"/>
      <c r="C55" s="279"/>
      <c r="D55" s="292"/>
      <c r="E55" s="292"/>
      <c r="F55" s="292"/>
      <c r="G55" s="292"/>
      <c r="H55" s="292"/>
      <c r="I55" s="292"/>
      <c r="J55" s="292"/>
      <c r="K55" s="292"/>
      <c r="L55" s="292"/>
      <c r="M55" s="292"/>
      <c r="N55" s="292"/>
      <c r="O55" s="292"/>
      <c r="P55" s="292"/>
      <c r="Q55" s="292"/>
      <c r="R55" s="292"/>
      <c r="S55" s="292"/>
      <c r="T55" s="292"/>
      <c r="U55" s="292"/>
      <c r="V55" s="292"/>
      <c r="W55" s="280"/>
      <c r="X55" s="280"/>
      <c r="Y55" s="280"/>
      <c r="Z55" s="280"/>
      <c r="AA55" s="280"/>
      <c r="AB55" s="280"/>
      <c r="AC55" s="280"/>
      <c r="AD55" s="280"/>
      <c r="AE55" s="280"/>
      <c r="AF55" s="280"/>
      <c r="AG55" s="280"/>
      <c r="AH55" s="280"/>
      <c r="AI55" s="280"/>
      <c r="AJ55" s="280"/>
      <c r="AK55" s="280"/>
      <c r="AL55" s="280"/>
      <c r="AM55" s="280"/>
      <c r="AN55" s="280"/>
      <c r="AO55" s="280"/>
      <c r="AP55" s="280"/>
      <c r="AQ55" s="280"/>
      <c r="AR55" s="280"/>
      <c r="AS55" s="280"/>
      <c r="AT55" s="280"/>
    </row>
    <row r="56" spans="1:48" ht="18" customHeight="1">
      <c r="A56" s="293" t="s">
        <v>625</v>
      </c>
      <c r="B56" s="294"/>
      <c r="C56" s="294"/>
      <c r="D56" s="291"/>
      <c r="E56" s="291"/>
      <c r="F56" s="291"/>
      <c r="G56" s="291"/>
      <c r="H56" s="287"/>
      <c r="J56" s="295" t="s">
        <v>626</v>
      </c>
      <c r="K56" s="291"/>
      <c r="L56" s="291"/>
      <c r="M56" s="291"/>
      <c r="N56" s="287"/>
      <c r="Q56" s="295" t="s">
        <v>628</v>
      </c>
      <c r="R56" s="295"/>
      <c r="S56" s="295"/>
      <c r="U56" s="287"/>
      <c r="V56" s="295"/>
      <c r="W56" s="295"/>
      <c r="X56" s="295" t="s">
        <v>630</v>
      </c>
      <c r="Y56" s="295"/>
      <c r="Z56" s="295"/>
      <c r="AA56" s="295"/>
      <c r="AB56" s="295"/>
      <c r="AC56" s="287"/>
      <c r="AD56" s="295"/>
      <c r="AE56" s="295"/>
      <c r="AF56" s="295" t="s">
        <v>631</v>
      </c>
      <c r="AG56" s="291"/>
      <c r="AH56" s="291"/>
      <c r="AI56" s="287"/>
      <c r="AJ56" s="295"/>
      <c r="AN56" s="291"/>
      <c r="AO56" s="291"/>
      <c r="AP56" s="291"/>
      <c r="AQ56" s="291"/>
      <c r="AR56" s="291"/>
      <c r="AS56" s="291"/>
      <c r="AT56" s="291"/>
    </row>
    <row r="57" spans="1:48" ht="17.149999999999999" customHeight="1">
      <c r="A57" s="719"/>
      <c r="B57" s="719"/>
      <c r="C57" s="719"/>
      <c r="D57" s="719"/>
      <c r="E57" s="719"/>
      <c r="F57" s="719"/>
      <c r="G57" s="719"/>
      <c r="H57" s="719"/>
      <c r="I57" s="719"/>
      <c r="J57" s="719"/>
      <c r="K57" s="719"/>
      <c r="L57" s="719"/>
      <c r="M57" s="719"/>
      <c r="N57" s="719"/>
      <c r="O57" s="719"/>
      <c r="P57" s="719"/>
      <c r="Q57" s="719"/>
      <c r="R57" s="719"/>
      <c r="S57" s="719"/>
      <c r="T57" s="719"/>
      <c r="U57" s="719"/>
      <c r="V57" s="719"/>
      <c r="W57" s="719"/>
      <c r="X57" s="719"/>
      <c r="Y57" s="719"/>
      <c r="Z57" s="719"/>
      <c r="AA57" s="719"/>
      <c r="AB57" s="719"/>
      <c r="AC57" s="719"/>
      <c r="AD57" s="719"/>
      <c r="AE57" s="719"/>
      <c r="AF57" s="719"/>
      <c r="AG57" s="719"/>
      <c r="AH57" s="719"/>
      <c r="AI57" s="719"/>
      <c r="AJ57" s="719"/>
      <c r="AK57" s="719"/>
      <c r="AL57" s="719"/>
      <c r="AM57" s="719"/>
      <c r="AN57" s="719"/>
      <c r="AO57" s="719"/>
      <c r="AP57" s="719"/>
      <c r="AQ57" s="719"/>
      <c r="AR57" s="719"/>
      <c r="AS57" s="719"/>
      <c r="AT57" s="719"/>
    </row>
    <row r="58" spans="1:48" ht="17.149999999999999" customHeight="1">
      <c r="A58" s="698" t="s">
        <v>632</v>
      </c>
      <c r="B58" s="699"/>
      <c r="C58" s="699"/>
      <c r="D58" s="699"/>
      <c r="E58" s="699"/>
      <c r="F58" s="699"/>
      <c r="G58" s="699"/>
      <c r="H58" s="699"/>
      <c r="I58" s="699"/>
      <c r="J58" s="699"/>
      <c r="K58" s="699"/>
      <c r="L58" s="699"/>
      <c r="M58" s="699"/>
      <c r="N58" s="699"/>
      <c r="O58" s="699"/>
      <c r="P58" s="699"/>
      <c r="Q58" s="699"/>
      <c r="R58" s="699"/>
      <c r="S58" s="699"/>
      <c r="T58" s="699"/>
      <c r="U58" s="699"/>
      <c r="V58" s="699"/>
      <c r="W58" s="699"/>
      <c r="X58" s="699"/>
      <c r="Y58" s="699"/>
      <c r="Z58" s="699"/>
      <c r="AA58" s="699"/>
      <c r="AB58" s="699"/>
      <c r="AC58" s="699"/>
      <c r="AD58" s="699"/>
      <c r="AE58" s="699"/>
      <c r="AF58" s="699"/>
      <c r="AG58" s="699"/>
      <c r="AH58" s="699"/>
      <c r="AI58" s="699"/>
      <c r="AJ58" s="699"/>
      <c r="AK58" s="699"/>
      <c r="AL58" s="699"/>
      <c r="AM58" s="699"/>
      <c r="AN58" s="699"/>
      <c r="AO58" s="699"/>
      <c r="AP58" s="699"/>
      <c r="AQ58" s="699"/>
      <c r="AR58" s="699"/>
      <c r="AS58" s="699"/>
      <c r="AT58" s="700"/>
    </row>
    <row r="59" spans="1:48" ht="19" customHeight="1">
      <c r="A59" s="702" t="s">
        <v>636</v>
      </c>
      <c r="B59" s="702"/>
      <c r="C59" s="702"/>
      <c r="D59" s="702"/>
      <c r="E59" s="702"/>
      <c r="F59" s="702"/>
      <c r="G59" s="702"/>
      <c r="H59" s="702"/>
      <c r="I59" s="702"/>
      <c r="J59" s="702"/>
      <c r="K59" s="702"/>
      <c r="L59" s="702"/>
      <c r="M59" s="702"/>
      <c r="N59" s="702"/>
      <c r="O59" s="702"/>
      <c r="P59" s="702"/>
      <c r="Q59" s="702"/>
      <c r="R59" s="702"/>
      <c r="S59" s="702"/>
      <c r="T59" s="702"/>
      <c r="U59" s="702"/>
      <c r="V59" s="702"/>
      <c r="W59" s="702"/>
      <c r="X59" s="702"/>
      <c r="Y59" s="702"/>
      <c r="Z59" s="702"/>
      <c r="AA59" s="702"/>
      <c r="AB59" s="702"/>
      <c r="AC59" s="702"/>
      <c r="AD59" s="702"/>
      <c r="AE59" s="702"/>
      <c r="AF59" s="702"/>
      <c r="AG59" s="702"/>
      <c r="AH59" s="702"/>
      <c r="AI59" s="702"/>
      <c r="AJ59" s="702"/>
      <c r="AK59" s="702"/>
      <c r="AL59" s="702"/>
      <c r="AM59" s="702"/>
      <c r="AN59" s="702"/>
      <c r="AO59" s="702"/>
      <c r="AP59" s="702"/>
      <c r="AQ59" s="702"/>
      <c r="AR59" s="702"/>
      <c r="AS59" s="702"/>
      <c r="AT59" s="702"/>
    </row>
    <row r="60" spans="1:48" ht="19" customHeight="1">
      <c r="A60" s="717" t="s">
        <v>607</v>
      </c>
      <c r="B60" s="717"/>
      <c r="C60" s="717"/>
      <c r="D60" s="717"/>
      <c r="E60" s="707"/>
      <c r="F60" s="707"/>
      <c r="G60" s="707"/>
      <c r="H60" s="707"/>
      <c r="I60" s="707"/>
      <c r="J60" s="707"/>
      <c r="K60" s="707"/>
      <c r="L60" s="707"/>
      <c r="M60" s="707"/>
      <c r="N60" s="707"/>
      <c r="O60" s="707"/>
      <c r="P60" s="705" t="s">
        <v>637</v>
      </c>
      <c r="Q60" s="705"/>
      <c r="R60" s="705"/>
      <c r="S60" s="705"/>
      <c r="T60" s="707"/>
      <c r="U60" s="707"/>
      <c r="V60" s="707"/>
      <c r="W60" s="707"/>
      <c r="X60" s="707"/>
      <c r="Y60" s="707"/>
      <c r="Z60" s="707"/>
      <c r="AA60" s="707"/>
      <c r="AB60" s="707"/>
      <c r="AC60" s="707"/>
      <c r="AD60" s="707"/>
      <c r="AE60" s="705" t="s">
        <v>638</v>
      </c>
      <c r="AF60" s="705"/>
      <c r="AG60" s="705"/>
      <c r="AH60" s="705"/>
      <c r="AI60" s="707"/>
      <c r="AJ60" s="707"/>
      <c r="AK60" s="707"/>
      <c r="AL60" s="707"/>
      <c r="AM60" s="707"/>
      <c r="AN60" s="707"/>
      <c r="AO60" s="707"/>
      <c r="AP60" s="707"/>
      <c r="AQ60" s="707"/>
      <c r="AR60" s="707"/>
      <c r="AS60" s="707"/>
      <c r="AT60" s="707"/>
    </row>
    <row r="61" spans="1:48" ht="19" customHeight="1">
      <c r="A61" s="717" t="s">
        <v>610</v>
      </c>
      <c r="B61" s="717"/>
      <c r="C61" s="717"/>
      <c r="D61" s="717"/>
      <c r="E61" s="717"/>
      <c r="F61" s="717"/>
      <c r="G61" s="763"/>
      <c r="H61" s="763"/>
      <c r="I61" s="763"/>
      <c r="J61" s="763"/>
      <c r="K61" s="763"/>
      <c r="L61" s="763"/>
      <c r="M61" s="763"/>
      <c r="N61" s="763"/>
      <c r="O61" s="763"/>
      <c r="P61" s="763"/>
      <c r="Q61" s="763"/>
      <c r="R61" s="763"/>
      <c r="S61" s="763"/>
      <c r="T61" s="763"/>
      <c r="U61" s="763"/>
      <c r="V61" s="763"/>
      <c r="W61" s="763"/>
      <c r="X61" s="763"/>
      <c r="Y61" s="763"/>
      <c r="Z61" s="763"/>
      <c r="AA61" s="763"/>
      <c r="AB61" s="763"/>
      <c r="AC61" s="763"/>
      <c r="AD61" s="763"/>
      <c r="AE61" s="763"/>
      <c r="AF61" s="763"/>
      <c r="AG61" s="763"/>
      <c r="AH61" s="763"/>
      <c r="AI61" s="763"/>
      <c r="AJ61" s="763"/>
      <c r="AK61" s="763"/>
      <c r="AL61" s="763"/>
      <c r="AM61" s="763"/>
      <c r="AN61" s="763"/>
      <c r="AO61" s="763"/>
      <c r="AP61" s="763"/>
      <c r="AQ61" s="763"/>
      <c r="AR61" s="763"/>
      <c r="AS61" s="763"/>
      <c r="AT61" s="763"/>
    </row>
    <row r="62" spans="1:48" ht="19" customHeight="1">
      <c r="A62" s="273" t="s">
        <v>772</v>
      </c>
      <c r="B62" s="273"/>
      <c r="C62" s="273"/>
      <c r="D62" s="413" t="s">
        <v>896</v>
      </c>
      <c r="E62" s="413"/>
      <c r="F62" s="758"/>
      <c r="G62" s="758"/>
      <c r="H62" s="758"/>
      <c r="I62" s="758"/>
      <c r="J62" s="758"/>
      <c r="K62" s="758"/>
      <c r="L62" s="758"/>
      <c r="M62" s="292"/>
      <c r="N62" s="413" t="s">
        <v>897</v>
      </c>
      <c r="O62" s="413"/>
      <c r="Q62" s="758"/>
      <c r="R62" s="758"/>
      <c r="S62" s="758"/>
      <c r="T62" s="758"/>
      <c r="U62" s="758"/>
      <c r="V62" s="758"/>
      <c r="W62" s="758"/>
      <c r="X62" s="292"/>
      <c r="Y62" s="292"/>
      <c r="Z62" s="292"/>
      <c r="AA62" s="292"/>
      <c r="AB62" s="292"/>
      <c r="AC62" s="292"/>
      <c r="AD62" s="292"/>
      <c r="AE62" s="292"/>
      <c r="AF62" s="292"/>
      <c r="AG62" s="414"/>
      <c r="AH62" s="296"/>
      <c r="AI62" s="296"/>
      <c r="AJ62" s="296"/>
      <c r="AK62" s="296"/>
      <c r="AL62" s="296"/>
      <c r="AM62" s="296"/>
      <c r="AN62" s="296"/>
      <c r="AO62" s="296"/>
      <c r="AP62" s="296"/>
      <c r="AQ62" s="296"/>
      <c r="AR62" s="296"/>
      <c r="AS62" s="296"/>
      <c r="AT62" s="296"/>
      <c r="AU62" s="276"/>
      <c r="AV62" s="276"/>
    </row>
    <row r="63" spans="1:48" ht="19" customHeight="1">
      <c r="A63" s="717" t="s">
        <v>639</v>
      </c>
      <c r="B63" s="717"/>
      <c r="C63" s="717"/>
      <c r="D63" s="717"/>
      <c r="E63" s="717"/>
      <c r="F63" s="717"/>
      <c r="G63" s="717"/>
      <c r="H63" s="707"/>
      <c r="I63" s="707"/>
      <c r="J63" s="707"/>
      <c r="K63" s="707"/>
      <c r="L63" s="707"/>
      <c r="M63" s="707"/>
      <c r="N63" s="707"/>
      <c r="O63" s="707"/>
      <c r="P63" s="707"/>
      <c r="Q63" s="707"/>
      <c r="R63" s="707"/>
      <c r="S63" s="707"/>
      <c r="T63" s="707"/>
      <c r="U63" s="707"/>
      <c r="V63" s="707"/>
      <c r="W63" s="707"/>
      <c r="X63" s="707"/>
      <c r="Y63" s="707"/>
      <c r="Z63" s="707"/>
      <c r="AA63" s="707"/>
      <c r="AB63" s="707"/>
      <c r="AC63" s="279" t="s">
        <v>576</v>
      </c>
      <c r="AD63" s="292"/>
      <c r="AE63" s="292"/>
      <c r="AF63" s="292"/>
      <c r="AG63" s="292"/>
      <c r="AH63" s="707"/>
      <c r="AI63" s="707"/>
      <c r="AJ63" s="707"/>
      <c r="AK63" s="707"/>
      <c r="AL63" s="707"/>
      <c r="AM63" s="707"/>
      <c r="AN63" s="707"/>
      <c r="AO63" s="707"/>
      <c r="AP63" s="707"/>
      <c r="AQ63" s="707"/>
      <c r="AR63" s="707"/>
      <c r="AS63" s="707"/>
      <c r="AT63" s="707"/>
    </row>
    <row r="64" spans="1:48" ht="19" customHeight="1">
      <c r="A64" s="717" t="s">
        <v>798</v>
      </c>
      <c r="B64" s="717"/>
      <c r="C64" s="717"/>
      <c r="D64" s="717"/>
      <c r="E64" s="717"/>
      <c r="F64" s="717"/>
      <c r="G64" s="717"/>
      <c r="H64" s="717"/>
      <c r="I64" s="717"/>
      <c r="J64" s="717"/>
      <c r="K64" s="717"/>
      <c r="L64" s="717"/>
      <c r="M64" s="717"/>
      <c r="N64" s="717"/>
      <c r="O64" s="717"/>
      <c r="P64" s="707"/>
      <c r="Q64" s="707"/>
      <c r="R64" s="707"/>
      <c r="S64" s="707"/>
      <c r="T64" s="707"/>
      <c r="U64" s="707"/>
      <c r="V64" s="707"/>
      <c r="W64" s="707"/>
      <c r="X64" s="707"/>
      <c r="Y64" s="707"/>
      <c r="Z64" s="707"/>
      <c r="AA64" s="707"/>
      <c r="AB64" s="707"/>
      <c r="AC64" s="707"/>
      <c r="AD64" s="707"/>
      <c r="AE64" s="707"/>
      <c r="AF64" s="707"/>
      <c r="AG64" s="707"/>
      <c r="AH64" s="707"/>
      <c r="AI64" s="707"/>
      <c r="AJ64" s="707"/>
      <c r="AK64" s="707"/>
      <c r="AL64" s="707"/>
      <c r="AM64" s="707"/>
      <c r="AN64" s="707"/>
      <c r="AO64" s="707"/>
      <c r="AP64" s="707"/>
      <c r="AQ64" s="707"/>
      <c r="AR64" s="707"/>
      <c r="AS64" s="707"/>
      <c r="AT64" s="707"/>
    </row>
    <row r="65" spans="1:61" ht="19" customHeight="1">
      <c r="A65" s="701" t="s">
        <v>799</v>
      </c>
      <c r="B65" s="701"/>
      <c r="C65" s="701"/>
      <c r="D65" s="701"/>
      <c r="E65" s="701"/>
      <c r="F65" s="701"/>
      <c r="G65" s="701"/>
      <c r="H65" s="701"/>
      <c r="I65" s="701"/>
      <c r="J65" s="701"/>
      <c r="K65" s="701"/>
      <c r="L65" s="701"/>
      <c r="M65" s="770"/>
      <c r="N65" s="770"/>
      <c r="O65" s="770"/>
      <c r="P65" s="770"/>
      <c r="Q65" s="770"/>
      <c r="R65" s="770"/>
      <c r="S65" s="770"/>
      <c r="T65" s="770"/>
      <c r="U65" s="770"/>
      <c r="V65" s="770"/>
      <c r="W65" s="770"/>
      <c r="X65" s="770"/>
      <c r="Y65" s="770"/>
      <c r="Z65" s="770"/>
      <c r="AA65" s="770"/>
      <c r="AB65" s="770"/>
      <c r="AC65" s="770"/>
      <c r="AD65" s="770"/>
      <c r="AE65" s="770"/>
      <c r="AF65" s="770"/>
      <c r="AG65" s="770"/>
      <c r="AH65" s="770"/>
      <c r="AI65" s="770"/>
      <c r="AJ65" s="770"/>
      <c r="AK65" s="770"/>
      <c r="AL65" s="770"/>
      <c r="AM65" s="770"/>
      <c r="AN65" s="770"/>
      <c r="AO65" s="770"/>
      <c r="AP65" s="770"/>
      <c r="AQ65" s="770"/>
      <c r="AR65" s="770"/>
      <c r="AS65" s="770"/>
      <c r="AT65" s="770"/>
    </row>
    <row r="66" spans="1:61" ht="20.149999999999999" customHeight="1">
      <c r="A66" s="270" t="s">
        <v>828</v>
      </c>
    </row>
    <row r="67" spans="1:61" ht="20.149999999999999" customHeight="1">
      <c r="A67" s="270" t="s">
        <v>829</v>
      </c>
    </row>
    <row r="68" spans="1:61" ht="20.149999999999999" customHeight="1">
      <c r="A68" s="270" t="s">
        <v>830</v>
      </c>
    </row>
    <row r="69" spans="1:61" ht="20.149999999999999" customHeight="1">
      <c r="A69" s="270" t="s">
        <v>831</v>
      </c>
    </row>
    <row r="70" spans="1:61" ht="17.149999999999999" customHeight="1">
      <c r="A70" s="297" t="s">
        <v>644</v>
      </c>
      <c r="B70" s="297"/>
      <c r="C70" s="297"/>
      <c r="D70" s="297"/>
      <c r="E70" s="297"/>
      <c r="F70" s="297"/>
      <c r="G70" s="297"/>
      <c r="H70" s="297"/>
      <c r="I70" s="290" t="s">
        <v>800</v>
      </c>
      <c r="J70" s="297"/>
      <c r="K70" s="297"/>
      <c r="L70" s="297"/>
      <c r="M70" s="297"/>
      <c r="N70" s="297"/>
      <c r="O70" s="297"/>
      <c r="P70" s="758"/>
      <c r="Q70" s="758"/>
      <c r="R70" s="758"/>
      <c r="S70" s="758"/>
      <c r="T70" s="758"/>
      <c r="U70" s="758"/>
      <c r="V70" s="758"/>
      <c r="W70" s="758"/>
      <c r="X70" s="758"/>
      <c r="Y70" s="758"/>
      <c r="Z70" s="758"/>
      <c r="AA70" s="758"/>
      <c r="AB70" s="758"/>
      <c r="AC70" s="758"/>
      <c r="AD70" s="758"/>
      <c r="AE70" s="758"/>
      <c r="AF70" s="758"/>
      <c r="AG70" s="758"/>
      <c r="AH70" s="758"/>
      <c r="AI70" s="758"/>
      <c r="AJ70" s="758"/>
      <c r="AK70" s="758"/>
      <c r="AL70" s="758"/>
      <c r="AM70" s="758"/>
      <c r="AN70" s="758"/>
      <c r="AO70" s="758"/>
      <c r="AP70" s="758"/>
      <c r="AQ70" s="758"/>
      <c r="AR70" s="758"/>
      <c r="AS70" s="758"/>
      <c r="AT70" s="758"/>
    </row>
    <row r="71" spans="1:61" ht="11.25" customHeight="1">
      <c r="AM71" s="279"/>
      <c r="AN71" s="279"/>
      <c r="AO71" s="279"/>
      <c r="AP71" s="279"/>
      <c r="AQ71" s="279"/>
      <c r="AR71" s="704"/>
      <c r="AS71" s="704"/>
      <c r="AT71" s="704"/>
    </row>
    <row r="72" spans="1:61" ht="18" customHeight="1">
      <c r="A72" s="689" t="s">
        <v>645</v>
      </c>
      <c r="B72" s="689"/>
      <c r="C72" s="689"/>
      <c r="D72" s="280"/>
      <c r="E72" s="279" t="s">
        <v>646</v>
      </c>
      <c r="F72" s="292"/>
      <c r="G72" s="292"/>
      <c r="H72" s="280"/>
      <c r="I72" s="292"/>
      <c r="J72" s="703" t="s">
        <v>801</v>
      </c>
      <c r="K72" s="703"/>
      <c r="L72" s="703"/>
      <c r="M72" s="703"/>
      <c r="N72" s="703"/>
      <c r="O72" s="703"/>
      <c r="P72" s="703"/>
      <c r="Q72" s="703"/>
      <c r="R72" s="703"/>
      <c r="S72" s="703"/>
      <c r="T72" s="703"/>
      <c r="U72" s="703"/>
      <c r="V72" s="703"/>
      <c r="W72" s="703"/>
      <c r="X72" s="703"/>
      <c r="Y72" s="703"/>
      <c r="Z72" s="703"/>
      <c r="AA72" s="703"/>
      <c r="AB72" s="703"/>
      <c r="AC72" s="703"/>
      <c r="AD72" s="703"/>
      <c r="AE72" s="703"/>
      <c r="AF72" s="279" t="s">
        <v>648</v>
      </c>
      <c r="AG72" s="279"/>
      <c r="AH72" s="279"/>
      <c r="AI72" s="279" t="s">
        <v>649</v>
      </c>
      <c r="AJ72" s="279"/>
      <c r="AK72" s="279"/>
      <c r="AL72" s="279"/>
      <c r="AM72" s="279"/>
      <c r="AN72" s="279"/>
      <c r="AO72" s="279"/>
      <c r="AP72" s="279"/>
      <c r="AQ72" s="279"/>
      <c r="AR72" s="280"/>
      <c r="AS72" s="280"/>
      <c r="AT72" s="280"/>
      <c r="AU72" s="272"/>
      <c r="AV72" s="272"/>
      <c r="AW72" s="272"/>
      <c r="AX72" s="272"/>
      <c r="AY72" s="272"/>
      <c r="AZ72" s="272"/>
      <c r="BA72" s="272"/>
      <c r="BB72" s="272"/>
      <c r="BC72" s="272"/>
      <c r="BD72" s="272"/>
      <c r="BE72" s="272"/>
      <c r="BF72" s="272"/>
      <c r="BG72" s="272"/>
      <c r="BH72" s="272"/>
      <c r="BI72" s="272"/>
    </row>
    <row r="73" spans="1:61" s="312" customFormat="1" ht="17.149999999999999" customHeight="1">
      <c r="A73" s="701" t="s">
        <v>698</v>
      </c>
      <c r="B73" s="701"/>
      <c r="C73" s="701"/>
      <c r="D73" s="701"/>
      <c r="E73" s="701"/>
      <c r="F73" s="701"/>
      <c r="G73" s="701"/>
      <c r="H73" s="701"/>
      <c r="I73" s="701"/>
      <c r="J73" s="701"/>
      <c r="K73" s="701"/>
      <c r="L73" s="701"/>
      <c r="M73" s="701"/>
      <c r="N73" s="701"/>
      <c r="O73" s="701"/>
      <c r="P73" s="701"/>
      <c r="Q73" s="307"/>
      <c r="R73" s="308"/>
      <c r="S73" s="309" t="s">
        <v>662</v>
      </c>
      <c r="T73" s="308"/>
      <c r="U73" s="308"/>
      <c r="V73" s="309" t="s">
        <v>663</v>
      </c>
      <c r="W73" s="308"/>
      <c r="X73" s="310" t="s">
        <v>893</v>
      </c>
      <c r="Y73" s="310"/>
      <c r="Z73" s="310"/>
      <c r="AA73" s="311"/>
      <c r="AB73" s="311"/>
      <c r="AC73" s="311"/>
      <c r="AD73" s="311"/>
      <c r="AE73" s="311"/>
      <c r="AF73" s="311"/>
      <c r="AG73" s="311"/>
      <c r="AH73" s="310"/>
      <c r="AI73" s="310"/>
      <c r="AJ73" s="310"/>
      <c r="AK73" s="310"/>
      <c r="AL73" s="310" t="s">
        <v>894</v>
      </c>
      <c r="AM73" s="310"/>
      <c r="AN73" s="757"/>
      <c r="AO73" s="757"/>
      <c r="AP73" s="310" t="s">
        <v>895</v>
      </c>
      <c r="AQ73" s="757"/>
      <c r="AR73" s="757"/>
      <c r="AS73" s="757"/>
      <c r="AT73" s="757"/>
      <c r="AU73" s="309"/>
      <c r="AV73" s="309"/>
      <c r="AW73" s="309"/>
      <c r="AX73" s="309"/>
      <c r="AY73" s="309"/>
      <c r="AZ73" s="309"/>
      <c r="BA73" s="309"/>
      <c r="BB73" s="309"/>
      <c r="BC73" s="309"/>
      <c r="BD73" s="309"/>
      <c r="BE73" s="309"/>
      <c r="BF73" s="309"/>
      <c r="BG73" s="309"/>
      <c r="BH73" s="309"/>
      <c r="BI73" s="309"/>
    </row>
    <row r="74" spans="1:61" ht="17.149999999999999" customHeight="1">
      <c r="AD74" s="292"/>
      <c r="AE74" s="292"/>
      <c r="AF74" s="292"/>
      <c r="AG74" s="292"/>
      <c r="AH74" s="279"/>
      <c r="AI74" s="279"/>
      <c r="AJ74" s="279"/>
      <c r="AK74" s="279"/>
      <c r="AL74" s="279"/>
      <c r="AM74" s="279"/>
      <c r="AN74" s="279"/>
      <c r="AO74" s="279"/>
      <c r="AP74" s="279"/>
      <c r="AQ74" s="279"/>
      <c r="AR74" s="279"/>
      <c r="AS74" s="279"/>
      <c r="AT74" s="279"/>
    </row>
    <row r="75" spans="1:61" ht="17.149999999999999" customHeight="1">
      <c r="A75" s="702" t="s">
        <v>802</v>
      </c>
      <c r="B75" s="702"/>
      <c r="C75" s="702"/>
      <c r="D75" s="702"/>
      <c r="E75" s="702"/>
      <c r="F75" s="702"/>
      <c r="G75" s="702"/>
      <c r="H75" s="702"/>
      <c r="I75" s="702"/>
      <c r="J75" s="702"/>
      <c r="K75" s="702"/>
      <c r="L75" s="702"/>
      <c r="M75" s="702"/>
      <c r="N75" s="702"/>
      <c r="O75" s="702"/>
      <c r="P75" s="702"/>
      <c r="Q75" s="702"/>
      <c r="R75" s="702"/>
      <c r="S75" s="702"/>
      <c r="T75" s="702"/>
      <c r="U75" s="702"/>
      <c r="V75" s="702"/>
      <c r="W75" s="702"/>
      <c r="X75" s="702"/>
      <c r="Y75" s="702"/>
      <c r="Z75" s="702"/>
      <c r="AA75" s="702"/>
      <c r="AB75" s="702"/>
      <c r="AC75" s="702"/>
      <c r="AD75" s="702"/>
      <c r="AE75" s="702"/>
      <c r="AF75" s="702"/>
      <c r="AG75" s="702"/>
      <c r="AH75" s="702"/>
      <c r="AI75" s="702"/>
      <c r="AJ75" s="702"/>
      <c r="AK75" s="702"/>
      <c r="AL75" s="702"/>
      <c r="AM75" s="702"/>
      <c r="AN75" s="702"/>
      <c r="AO75" s="702"/>
      <c r="AP75" s="702"/>
      <c r="AQ75" s="702"/>
      <c r="AR75" s="702"/>
      <c r="AS75" s="702"/>
      <c r="AT75" s="702"/>
    </row>
    <row r="76" spans="1:61" ht="17.149999999999999" customHeight="1">
      <c r="A76" s="689" t="s">
        <v>803</v>
      </c>
      <c r="B76" s="689"/>
      <c r="C76" s="689"/>
      <c r="D76" s="689"/>
      <c r="E76" s="689"/>
      <c r="F76" s="689"/>
      <c r="G76" s="689"/>
      <c r="H76" s="707"/>
      <c r="I76" s="707"/>
      <c r="J76" s="707"/>
      <c r="K76" s="707"/>
      <c r="L76" s="707"/>
      <c r="M76" s="707"/>
      <c r="N76" s="279" t="s">
        <v>804</v>
      </c>
      <c r="O76" s="279"/>
      <c r="P76" s="279"/>
      <c r="Q76" s="279"/>
      <c r="R76" s="279"/>
      <c r="S76" s="758"/>
      <c r="T76" s="758"/>
      <c r="U76" s="758"/>
      <c r="V76" s="758"/>
      <c r="W76" s="758"/>
      <c r="X76" s="272" t="s">
        <v>805</v>
      </c>
      <c r="Y76" s="272"/>
      <c r="Z76" s="272"/>
      <c r="AA76" s="272"/>
      <c r="AB76" s="279"/>
      <c r="AC76" s="279"/>
      <c r="AD76" s="279"/>
      <c r="AE76" s="279"/>
      <c r="AF76" s="279"/>
      <c r="AG76" s="758"/>
      <c r="AH76" s="758"/>
      <c r="AI76" s="758"/>
      <c r="AJ76" s="758"/>
      <c r="AK76" s="758"/>
      <c r="AL76" s="758"/>
      <c r="AM76" s="758"/>
      <c r="AN76" s="758"/>
      <c r="AO76" s="758"/>
      <c r="AP76" s="758"/>
      <c r="AQ76" s="758"/>
      <c r="AR76" s="758"/>
      <c r="AS76" s="758"/>
      <c r="AT76" s="758"/>
    </row>
    <row r="77" spans="1:61" ht="17.149999999999999" customHeight="1">
      <c r="A77" s="272" t="s">
        <v>806</v>
      </c>
      <c r="B77" s="272"/>
      <c r="C77" s="272"/>
      <c r="D77" s="272"/>
      <c r="E77" s="272"/>
      <c r="F77" s="272"/>
      <c r="G77" s="272"/>
      <c r="H77" s="707"/>
      <c r="I77" s="707"/>
      <c r="J77" s="707"/>
      <c r="K77" s="707"/>
      <c r="L77" s="707"/>
      <c r="M77" s="707"/>
      <c r="N77" s="707"/>
      <c r="O77" s="707"/>
      <c r="P77" s="707"/>
      <c r="Q77" s="707"/>
      <c r="R77" s="707"/>
      <c r="S77" s="707"/>
      <c r="T77" s="707"/>
      <c r="U77" s="707"/>
      <c r="V77" s="707"/>
      <c r="W77" s="707"/>
      <c r="X77" s="707"/>
      <c r="Y77" s="707"/>
      <c r="Z77" s="707"/>
      <c r="AA77" s="272" t="s">
        <v>807</v>
      </c>
      <c r="AB77" s="272"/>
      <c r="AC77" s="282"/>
      <c r="AD77" s="298"/>
      <c r="AE77" s="758"/>
      <c r="AF77" s="758"/>
      <c r="AG77" s="758"/>
      <c r="AH77" s="758"/>
      <c r="AI77" s="758"/>
      <c r="AJ77" s="758"/>
      <c r="AK77" s="758"/>
      <c r="AL77" s="758"/>
      <c r="AM77" s="758"/>
      <c r="AN77" s="758"/>
      <c r="AO77" s="758"/>
      <c r="AP77" s="758"/>
      <c r="AQ77" s="758"/>
      <c r="AR77" s="758"/>
      <c r="AS77" s="758"/>
      <c r="AT77" s="758"/>
    </row>
    <row r="78" spans="1:61" ht="17.149999999999999" customHeight="1">
      <c r="A78" s="272" t="s">
        <v>808</v>
      </c>
      <c r="B78" s="272"/>
      <c r="C78" s="272"/>
      <c r="D78" s="272"/>
      <c r="E78" s="272"/>
      <c r="F78" s="272"/>
      <c r="G78" s="272"/>
      <c r="H78" s="766"/>
      <c r="I78" s="766"/>
      <c r="J78" s="766"/>
      <c r="K78" s="766"/>
      <c r="L78" s="766"/>
      <c r="M78" s="766"/>
      <c r="N78" s="766"/>
      <c r="O78" s="766"/>
      <c r="P78" s="766"/>
      <c r="Q78" s="766"/>
      <c r="R78" s="766"/>
      <c r="S78" s="766"/>
      <c r="T78" s="766"/>
      <c r="U78" s="766"/>
      <c r="V78" s="766"/>
      <c r="W78" s="766"/>
      <c r="X78" s="766"/>
      <c r="Y78" s="766"/>
      <c r="Z78" s="766"/>
      <c r="AA78" s="272" t="s">
        <v>809</v>
      </c>
      <c r="AB78" s="282"/>
      <c r="AC78" s="282"/>
      <c r="AD78" s="282"/>
      <c r="AE78" s="767"/>
      <c r="AF78" s="767"/>
      <c r="AG78" s="767"/>
      <c r="AH78" s="767"/>
      <c r="AI78" s="300"/>
      <c r="AJ78" s="282"/>
      <c r="AK78" s="282" t="s">
        <v>810</v>
      </c>
      <c r="AL78" s="282"/>
      <c r="AM78" s="300"/>
      <c r="AN78" s="767"/>
      <c r="AO78" s="767"/>
      <c r="AP78" s="767"/>
      <c r="AQ78" s="767"/>
      <c r="AR78" s="767"/>
      <c r="AS78" s="767"/>
      <c r="AT78" s="767"/>
    </row>
    <row r="79" spans="1:61" ht="17.149999999999999" customHeight="1">
      <c r="A79" s="272"/>
      <c r="B79" s="272"/>
      <c r="C79" s="272"/>
      <c r="D79" s="272"/>
      <c r="E79" s="272"/>
      <c r="F79" s="272"/>
      <c r="G79" s="272"/>
      <c r="H79" s="288"/>
      <c r="I79" s="288"/>
      <c r="J79" s="288"/>
      <c r="K79" s="288"/>
      <c r="L79" s="299"/>
      <c r="M79" s="299"/>
      <c r="N79" s="299"/>
      <c r="O79" s="299"/>
      <c r="P79" s="299"/>
      <c r="Q79" s="299"/>
      <c r="R79" s="299"/>
      <c r="S79" s="299"/>
      <c r="T79" s="299"/>
      <c r="U79" s="299"/>
      <c r="V79" s="300"/>
      <c r="W79" s="300"/>
      <c r="X79" s="300"/>
      <c r="Y79" s="300"/>
      <c r="Z79" s="300"/>
      <c r="AA79" s="272"/>
      <c r="AB79" s="282"/>
      <c r="AC79" s="282"/>
      <c r="AD79" s="282"/>
      <c r="AE79" s="300"/>
      <c r="AF79" s="300"/>
      <c r="AG79" s="300"/>
      <c r="AH79" s="300"/>
      <c r="AI79" s="300"/>
      <c r="AJ79" s="282"/>
      <c r="AK79" s="282"/>
      <c r="AL79" s="282"/>
      <c r="AM79" s="300"/>
      <c r="AN79" s="300"/>
      <c r="AO79" s="300"/>
      <c r="AP79" s="300"/>
      <c r="AQ79" s="300"/>
      <c r="AR79" s="300"/>
      <c r="AS79" s="300"/>
      <c r="AT79" s="300"/>
    </row>
    <row r="80" spans="1:61" ht="17.149999999999999" customHeight="1">
      <c r="A80" s="698" t="s">
        <v>728</v>
      </c>
      <c r="B80" s="699"/>
      <c r="C80" s="699"/>
      <c r="D80" s="699"/>
      <c r="E80" s="699"/>
      <c r="F80" s="699"/>
      <c r="G80" s="699"/>
      <c r="H80" s="699"/>
      <c r="I80" s="699"/>
      <c r="J80" s="699"/>
      <c r="K80" s="699"/>
      <c r="L80" s="699"/>
      <c r="M80" s="699"/>
      <c r="N80" s="699"/>
      <c r="O80" s="699"/>
      <c r="P80" s="699"/>
      <c r="Q80" s="699"/>
      <c r="R80" s="699"/>
      <c r="S80" s="699"/>
      <c r="T80" s="699"/>
      <c r="U80" s="699"/>
      <c r="V80" s="699"/>
      <c r="W80" s="699"/>
      <c r="X80" s="699"/>
      <c r="Y80" s="699"/>
      <c r="Z80" s="699"/>
      <c r="AA80" s="699"/>
      <c r="AB80" s="699"/>
      <c r="AC80" s="699"/>
      <c r="AD80" s="699"/>
      <c r="AE80" s="699"/>
      <c r="AF80" s="699"/>
      <c r="AG80" s="699"/>
      <c r="AH80" s="699"/>
      <c r="AI80" s="699"/>
      <c r="AJ80" s="699"/>
      <c r="AK80" s="699"/>
      <c r="AL80" s="699"/>
      <c r="AM80" s="699"/>
      <c r="AN80" s="699"/>
      <c r="AO80" s="699"/>
      <c r="AP80" s="699"/>
      <c r="AQ80" s="699"/>
      <c r="AR80" s="699"/>
      <c r="AS80" s="699"/>
      <c r="AT80" s="700"/>
    </row>
    <row r="81" spans="1:46" ht="17.149999999999999" customHeight="1">
      <c r="A81" s="270" t="s">
        <v>813</v>
      </c>
      <c r="H81" s="768"/>
      <c r="I81" s="768"/>
      <c r="J81" s="768"/>
      <c r="K81" s="768"/>
      <c r="L81" s="768"/>
      <c r="M81" s="768"/>
      <c r="N81" s="768"/>
      <c r="O81" s="768"/>
      <c r="P81" s="768"/>
      <c r="Q81" s="768"/>
      <c r="R81" s="768"/>
      <c r="S81" s="768"/>
      <c r="T81" s="768"/>
      <c r="U81" s="768"/>
      <c r="V81" s="768"/>
      <c r="W81" s="768"/>
      <c r="X81" s="768"/>
      <c r="Y81" s="768"/>
      <c r="Z81" s="768"/>
      <c r="AA81" s="768"/>
      <c r="AB81" s="768"/>
      <c r="AC81" s="768"/>
      <c r="AD81" s="768"/>
      <c r="AE81" s="768"/>
      <c r="AF81" s="768"/>
      <c r="AG81" s="768"/>
      <c r="AH81" s="768"/>
      <c r="AI81" s="768"/>
      <c r="AJ81" s="768"/>
      <c r="AK81" s="768"/>
      <c r="AL81" s="768"/>
      <c r="AM81" s="768"/>
      <c r="AN81" s="768"/>
      <c r="AO81" s="768"/>
      <c r="AP81" s="768"/>
      <c r="AQ81" s="768"/>
      <c r="AR81" s="768"/>
      <c r="AS81" s="768"/>
      <c r="AT81" s="768"/>
    </row>
    <row r="82" spans="1:46" ht="17.149999999999999" customHeight="1">
      <c r="A82" s="769"/>
      <c r="B82" s="769"/>
      <c r="C82" s="769"/>
      <c r="D82" s="769"/>
      <c r="E82" s="769"/>
      <c r="F82" s="769"/>
      <c r="G82" s="769"/>
      <c r="H82" s="769"/>
      <c r="I82" s="769"/>
      <c r="J82" s="769"/>
      <c r="K82" s="769"/>
      <c r="L82" s="769"/>
      <c r="M82" s="769"/>
      <c r="N82" s="769"/>
      <c r="O82" s="769"/>
      <c r="P82" s="769"/>
      <c r="Q82" s="769"/>
      <c r="R82" s="769"/>
      <c r="S82" s="769"/>
      <c r="T82" s="769"/>
      <c r="U82" s="769"/>
      <c r="V82" s="769"/>
      <c r="W82" s="769"/>
      <c r="X82" s="769"/>
      <c r="Y82" s="769"/>
      <c r="Z82" s="769"/>
      <c r="AA82" s="769"/>
      <c r="AB82" s="769"/>
      <c r="AC82" s="769"/>
      <c r="AD82" s="769"/>
      <c r="AE82" s="769"/>
      <c r="AF82" s="769"/>
      <c r="AG82" s="769"/>
      <c r="AH82" s="769"/>
      <c r="AI82" s="769"/>
      <c r="AJ82" s="769"/>
      <c r="AK82" s="769"/>
      <c r="AL82" s="769"/>
      <c r="AM82" s="769"/>
      <c r="AN82" s="769"/>
      <c r="AO82" s="769"/>
      <c r="AP82" s="769"/>
      <c r="AQ82" s="769"/>
      <c r="AR82" s="769"/>
      <c r="AS82" s="769"/>
      <c r="AT82" s="769"/>
    </row>
    <row r="83" spans="1:46" ht="17.149999999999999" customHeight="1">
      <c r="A83" s="270" t="s">
        <v>814</v>
      </c>
      <c r="H83" s="768"/>
      <c r="I83" s="768"/>
      <c r="J83" s="768"/>
      <c r="K83" s="768"/>
      <c r="L83" s="768"/>
      <c r="M83" s="768"/>
      <c r="N83" s="768"/>
      <c r="O83" s="768"/>
      <c r="P83" s="768"/>
      <c r="Q83" s="768"/>
      <c r="R83" s="768"/>
      <c r="S83" s="768"/>
      <c r="T83" s="768"/>
      <c r="U83" s="768"/>
      <c r="V83" s="768"/>
      <c r="W83" s="768"/>
      <c r="X83" s="768"/>
      <c r="Y83" s="768"/>
      <c r="Z83" s="768"/>
      <c r="AA83" s="768"/>
      <c r="AB83" s="768"/>
      <c r="AC83" s="768"/>
      <c r="AD83" s="768"/>
      <c r="AE83" s="768"/>
      <c r="AF83" s="768"/>
      <c r="AG83" s="768"/>
      <c r="AH83" s="768"/>
      <c r="AI83" s="768"/>
      <c r="AJ83" s="768"/>
      <c r="AK83" s="768"/>
      <c r="AL83" s="768"/>
      <c r="AM83" s="768"/>
      <c r="AN83" s="768"/>
      <c r="AO83" s="768"/>
      <c r="AP83" s="768"/>
      <c r="AQ83" s="768"/>
      <c r="AR83" s="768"/>
      <c r="AS83" s="768"/>
      <c r="AT83" s="768"/>
    </row>
    <row r="84" spans="1:46" ht="17.149999999999999" customHeight="1">
      <c r="A84" s="769"/>
      <c r="B84" s="769"/>
      <c r="C84" s="769"/>
      <c r="D84" s="769"/>
      <c r="E84" s="769"/>
      <c r="F84" s="769"/>
      <c r="G84" s="769"/>
      <c r="H84" s="769"/>
      <c r="I84" s="769"/>
      <c r="J84" s="769"/>
      <c r="K84" s="769"/>
      <c r="L84" s="769"/>
      <c r="M84" s="769"/>
      <c r="N84" s="769"/>
      <c r="O84" s="769"/>
      <c r="P84" s="769"/>
      <c r="Q84" s="769"/>
      <c r="R84" s="769"/>
      <c r="S84" s="769"/>
      <c r="T84" s="769"/>
      <c r="U84" s="769"/>
      <c r="V84" s="769"/>
      <c r="W84" s="769"/>
      <c r="X84" s="769"/>
      <c r="Y84" s="769"/>
      <c r="Z84" s="769"/>
      <c r="AA84" s="769"/>
      <c r="AB84" s="769"/>
      <c r="AC84" s="769"/>
      <c r="AD84" s="769"/>
      <c r="AE84" s="769"/>
      <c r="AF84" s="769"/>
      <c r="AG84" s="769"/>
      <c r="AH84" s="769"/>
      <c r="AI84" s="769"/>
      <c r="AJ84" s="769"/>
      <c r="AK84" s="769"/>
      <c r="AL84" s="769"/>
      <c r="AM84" s="769"/>
      <c r="AN84" s="769"/>
      <c r="AO84" s="769"/>
      <c r="AP84" s="769"/>
      <c r="AQ84" s="769"/>
      <c r="AR84" s="769"/>
      <c r="AS84" s="769"/>
      <c r="AT84" s="769"/>
    </row>
    <row r="85" spans="1:46" ht="17.149999999999999" customHeight="1">
      <c r="A85" s="764"/>
      <c r="B85" s="764"/>
      <c r="C85" s="764"/>
      <c r="D85" s="764"/>
      <c r="E85" s="764"/>
      <c r="F85" s="764"/>
      <c r="G85" s="764"/>
      <c r="H85" s="764"/>
      <c r="I85" s="764"/>
      <c r="J85" s="764"/>
      <c r="K85" s="764"/>
      <c r="L85" s="764"/>
      <c r="M85" s="764"/>
      <c r="N85" s="764"/>
      <c r="O85" s="764"/>
      <c r="P85" s="764"/>
      <c r="Q85" s="764"/>
      <c r="R85" s="764"/>
      <c r="S85" s="764"/>
      <c r="T85" s="764"/>
      <c r="U85" s="764"/>
      <c r="V85" s="764"/>
      <c r="W85" s="764"/>
      <c r="X85" s="764"/>
      <c r="Y85" s="764"/>
      <c r="Z85" s="764"/>
      <c r="AA85" s="764"/>
      <c r="AB85" s="764"/>
      <c r="AC85" s="764"/>
      <c r="AD85" s="764"/>
      <c r="AE85" s="764"/>
      <c r="AF85" s="764"/>
      <c r="AG85" s="764"/>
      <c r="AH85" s="764"/>
      <c r="AI85" s="764"/>
      <c r="AJ85" s="764"/>
      <c r="AK85" s="764"/>
      <c r="AL85" s="764"/>
      <c r="AM85" s="764"/>
      <c r="AN85" s="764"/>
      <c r="AO85" s="764"/>
      <c r="AP85" s="764"/>
      <c r="AQ85" s="764"/>
      <c r="AR85" s="764"/>
      <c r="AS85" s="764"/>
      <c r="AT85" s="764"/>
    </row>
    <row r="86" spans="1:46" ht="27" customHeight="1">
      <c r="A86" s="690" t="s">
        <v>733</v>
      </c>
      <c r="B86" s="691"/>
      <c r="C86" s="691"/>
      <c r="D86" s="691"/>
      <c r="E86" s="691"/>
      <c r="F86" s="691"/>
      <c r="G86" s="691"/>
      <c r="H86" s="691"/>
      <c r="I86" s="691"/>
      <c r="J86" s="691"/>
      <c r="K86" s="691"/>
      <c r="L86" s="691"/>
      <c r="M86" s="691"/>
      <c r="N86" s="691"/>
      <c r="O86" s="692"/>
      <c r="P86" s="690" t="s">
        <v>734</v>
      </c>
      <c r="Q86" s="691"/>
      <c r="R86" s="691"/>
      <c r="S86" s="691"/>
      <c r="T86" s="692"/>
      <c r="U86" s="695" t="s">
        <v>811</v>
      </c>
      <c r="V86" s="696"/>
      <c r="W86" s="696"/>
      <c r="X86" s="696"/>
      <c r="Y86" s="696"/>
      <c r="Z86" s="696"/>
      <c r="AA86" s="696"/>
      <c r="AB86" s="696"/>
      <c r="AC86" s="697"/>
      <c r="AD86" s="695" t="s">
        <v>736</v>
      </c>
      <c r="AE86" s="696"/>
      <c r="AF86" s="696"/>
      <c r="AG86" s="696"/>
      <c r="AH86" s="697"/>
      <c r="AI86" s="690" t="s">
        <v>456</v>
      </c>
      <c r="AJ86" s="691"/>
      <c r="AK86" s="691"/>
      <c r="AL86" s="691"/>
      <c r="AM86" s="692"/>
      <c r="AN86" s="695" t="s">
        <v>812</v>
      </c>
      <c r="AO86" s="696"/>
      <c r="AP86" s="696"/>
      <c r="AQ86" s="696"/>
      <c r="AR86" s="696"/>
      <c r="AS86" s="696"/>
      <c r="AT86" s="697"/>
    </row>
    <row r="87" spans="1:46" ht="17.149999999999999" customHeight="1">
      <c r="A87" s="621" t="str">
        <f>+'COTIZACION CLIENTE'!B32</f>
        <v>EDIFICIO</v>
      </c>
      <c r="B87" s="621"/>
      <c r="C87" s="621"/>
      <c r="D87" s="621"/>
      <c r="E87" s="621"/>
      <c r="F87" s="621"/>
      <c r="G87" s="621"/>
      <c r="H87" s="621"/>
      <c r="I87" s="621"/>
      <c r="J87" s="621"/>
      <c r="K87" s="621"/>
      <c r="L87" s="621"/>
      <c r="M87" s="621"/>
      <c r="N87" s="621"/>
      <c r="O87" s="621"/>
      <c r="P87" s="621" t="s">
        <v>877</v>
      </c>
      <c r="Q87" s="621"/>
      <c r="R87" s="621"/>
      <c r="S87" s="621"/>
      <c r="T87" s="621"/>
      <c r="U87" s="688">
        <f>+'COTIZACION CLIENTE'!E32</f>
        <v>0</v>
      </c>
      <c r="V87" s="678"/>
      <c r="W87" s="678"/>
      <c r="X87" s="678"/>
      <c r="Y87" s="678"/>
      <c r="Z87" s="678"/>
      <c r="AA87" s="678"/>
      <c r="AB87" s="678"/>
      <c r="AC87" s="678"/>
      <c r="AD87" s="679"/>
      <c r="AE87" s="680"/>
      <c r="AF87" s="680"/>
      <c r="AG87" s="680"/>
      <c r="AH87" s="681"/>
      <c r="AI87" s="682" t="e">
        <f>+'COTIZACION CLIENTE'!$C$38</f>
        <v>#VALUE!</v>
      </c>
      <c r="AJ87" s="683"/>
      <c r="AK87" s="683"/>
      <c r="AL87" s="683"/>
      <c r="AM87" s="684"/>
      <c r="AN87" s="685" t="e">
        <f>+U87*AI87</f>
        <v>#VALUE!</v>
      </c>
      <c r="AO87" s="686"/>
      <c r="AP87" s="686"/>
      <c r="AQ87" s="686"/>
      <c r="AR87" s="686"/>
      <c r="AS87" s="686"/>
      <c r="AT87" s="687"/>
    </row>
    <row r="88" spans="1:46" ht="17.149999999999999" customHeight="1">
      <c r="A88" s="621" t="str">
        <f>+'COTIZACION CLIENTE'!B33</f>
        <v>MOBILIARIO</v>
      </c>
      <c r="B88" s="621"/>
      <c r="C88" s="621"/>
      <c r="D88" s="621"/>
      <c r="E88" s="621"/>
      <c r="F88" s="621"/>
      <c r="G88" s="621"/>
      <c r="H88" s="621"/>
      <c r="I88" s="621"/>
      <c r="J88" s="621"/>
      <c r="K88" s="621"/>
      <c r="L88" s="621"/>
      <c r="M88" s="621"/>
      <c r="N88" s="621"/>
      <c r="O88" s="621"/>
      <c r="P88" s="621" t="s">
        <v>877</v>
      </c>
      <c r="Q88" s="621"/>
      <c r="R88" s="621"/>
      <c r="S88" s="621"/>
      <c r="T88" s="621"/>
      <c r="U88" s="688">
        <f>+'COTIZACION CLIENTE'!E33</f>
        <v>0</v>
      </c>
      <c r="V88" s="678"/>
      <c r="W88" s="678"/>
      <c r="X88" s="678"/>
      <c r="Y88" s="678"/>
      <c r="Z88" s="678"/>
      <c r="AA88" s="678"/>
      <c r="AB88" s="678"/>
      <c r="AC88" s="678"/>
      <c r="AD88" s="679"/>
      <c r="AE88" s="680"/>
      <c r="AF88" s="680"/>
      <c r="AG88" s="680"/>
      <c r="AH88" s="681"/>
      <c r="AI88" s="682" t="e">
        <f>+'COTIZACION CLIENTE'!$C$38</f>
        <v>#VALUE!</v>
      </c>
      <c r="AJ88" s="683"/>
      <c r="AK88" s="683"/>
      <c r="AL88" s="683"/>
      <c r="AM88" s="684"/>
      <c r="AN88" s="685" t="e">
        <f t="shared" ref="AN88:AN91" si="0">+U88*AI88</f>
        <v>#VALUE!</v>
      </c>
      <c r="AO88" s="686"/>
      <c r="AP88" s="686"/>
      <c r="AQ88" s="686"/>
      <c r="AR88" s="686"/>
      <c r="AS88" s="686"/>
      <c r="AT88" s="687"/>
    </row>
    <row r="89" spans="1:46" ht="17.149999999999999" customHeight="1">
      <c r="A89" s="621" t="str">
        <f>+'COTIZACION CLIENTE'!B34</f>
        <v>PISCINA</v>
      </c>
      <c r="B89" s="621"/>
      <c r="C89" s="621"/>
      <c r="D89" s="621"/>
      <c r="E89" s="621"/>
      <c r="F89" s="621"/>
      <c r="G89" s="621"/>
      <c r="H89" s="621"/>
      <c r="I89" s="621"/>
      <c r="J89" s="621"/>
      <c r="K89" s="621"/>
      <c r="L89" s="621"/>
      <c r="M89" s="621"/>
      <c r="N89" s="621"/>
      <c r="O89" s="621"/>
      <c r="P89" s="621" t="s">
        <v>877</v>
      </c>
      <c r="Q89" s="621"/>
      <c r="R89" s="621"/>
      <c r="S89" s="621"/>
      <c r="T89" s="621"/>
      <c r="U89" s="688">
        <f>+'COTIZACION CLIENTE'!E34</f>
        <v>0</v>
      </c>
      <c r="V89" s="678"/>
      <c r="W89" s="678"/>
      <c r="X89" s="678"/>
      <c r="Y89" s="678"/>
      <c r="Z89" s="678"/>
      <c r="AA89" s="678"/>
      <c r="AB89" s="678"/>
      <c r="AC89" s="678"/>
      <c r="AD89" s="679"/>
      <c r="AE89" s="680"/>
      <c r="AF89" s="680"/>
      <c r="AG89" s="680"/>
      <c r="AH89" s="681"/>
      <c r="AI89" s="682" t="e">
        <f>+'COTIZACION CLIENTE'!$C$38</f>
        <v>#VALUE!</v>
      </c>
      <c r="AJ89" s="683"/>
      <c r="AK89" s="683"/>
      <c r="AL89" s="683"/>
      <c r="AM89" s="684"/>
      <c r="AN89" s="685" t="e">
        <f t="shared" si="0"/>
        <v>#VALUE!</v>
      </c>
      <c r="AO89" s="686"/>
      <c r="AP89" s="686"/>
      <c r="AQ89" s="686"/>
      <c r="AR89" s="686"/>
      <c r="AS89" s="686"/>
      <c r="AT89" s="687"/>
    </row>
    <row r="90" spans="1:46" ht="17.149999999999999" customHeight="1">
      <c r="A90" s="621" t="str">
        <f>+'COTIZACION CLIENTE'!B35</f>
        <v>TAPIAS</v>
      </c>
      <c r="B90" s="621"/>
      <c r="C90" s="621"/>
      <c r="D90" s="621"/>
      <c r="E90" s="621"/>
      <c r="F90" s="621"/>
      <c r="G90" s="621"/>
      <c r="H90" s="621"/>
      <c r="I90" s="621"/>
      <c r="J90" s="621"/>
      <c r="K90" s="621"/>
      <c r="L90" s="621"/>
      <c r="M90" s="621"/>
      <c r="N90" s="621"/>
      <c r="O90" s="621"/>
      <c r="P90" s="621" t="s">
        <v>877</v>
      </c>
      <c r="Q90" s="621"/>
      <c r="R90" s="621"/>
      <c r="S90" s="621"/>
      <c r="T90" s="621"/>
      <c r="U90" s="688">
        <f>+'COTIZACION CLIENTE'!E35</f>
        <v>0</v>
      </c>
      <c r="V90" s="678"/>
      <c r="W90" s="678"/>
      <c r="X90" s="678"/>
      <c r="Y90" s="678"/>
      <c r="Z90" s="678"/>
      <c r="AA90" s="678"/>
      <c r="AB90" s="678"/>
      <c r="AC90" s="678"/>
      <c r="AD90" s="679"/>
      <c r="AE90" s="680"/>
      <c r="AF90" s="680"/>
      <c r="AG90" s="680"/>
      <c r="AH90" s="681"/>
      <c r="AI90" s="682" t="e">
        <f>+'COTIZACION CLIENTE'!$C$38</f>
        <v>#VALUE!</v>
      </c>
      <c r="AJ90" s="683"/>
      <c r="AK90" s="683"/>
      <c r="AL90" s="683"/>
      <c r="AM90" s="684"/>
      <c r="AN90" s="685" t="e">
        <f t="shared" si="0"/>
        <v>#VALUE!</v>
      </c>
      <c r="AO90" s="686"/>
      <c r="AP90" s="686"/>
      <c r="AQ90" s="686"/>
      <c r="AR90" s="686"/>
      <c r="AS90" s="686"/>
      <c r="AT90" s="687"/>
    </row>
    <row r="91" spans="1:46" ht="17.149999999999999" customHeight="1">
      <c r="A91" s="621" t="str">
        <f>+'COTIZACION CLIENTE'!B36</f>
        <v>OTROS</v>
      </c>
      <c r="B91" s="621"/>
      <c r="C91" s="621"/>
      <c r="D91" s="621"/>
      <c r="E91" s="621"/>
      <c r="F91" s="621"/>
      <c r="G91" s="621"/>
      <c r="H91" s="621"/>
      <c r="I91" s="621"/>
      <c r="J91" s="621"/>
      <c r="K91" s="621"/>
      <c r="L91" s="621"/>
      <c r="M91" s="621"/>
      <c r="N91" s="621"/>
      <c r="O91" s="621"/>
      <c r="P91" s="621" t="s">
        <v>877</v>
      </c>
      <c r="Q91" s="621"/>
      <c r="R91" s="621"/>
      <c r="S91" s="621"/>
      <c r="T91" s="621"/>
      <c r="U91" s="688">
        <f>+'COTIZACION CLIENTE'!E36</f>
        <v>0</v>
      </c>
      <c r="V91" s="678"/>
      <c r="W91" s="678"/>
      <c r="X91" s="678"/>
      <c r="Y91" s="678"/>
      <c r="Z91" s="678"/>
      <c r="AA91" s="678"/>
      <c r="AB91" s="678"/>
      <c r="AC91" s="678"/>
      <c r="AD91" s="679"/>
      <c r="AE91" s="680"/>
      <c r="AF91" s="680"/>
      <c r="AG91" s="680"/>
      <c r="AH91" s="681"/>
      <c r="AI91" s="682" t="e">
        <f>+'COTIZACION CLIENTE'!$C$38</f>
        <v>#VALUE!</v>
      </c>
      <c r="AJ91" s="683"/>
      <c r="AK91" s="683"/>
      <c r="AL91" s="683"/>
      <c r="AM91" s="684"/>
      <c r="AN91" s="685" t="e">
        <f t="shared" si="0"/>
        <v>#VALUE!</v>
      </c>
      <c r="AO91" s="686"/>
      <c r="AP91" s="686"/>
      <c r="AQ91" s="686"/>
      <c r="AR91" s="686"/>
      <c r="AS91" s="686"/>
      <c r="AT91" s="687"/>
    </row>
    <row r="92" spans="1:46" ht="17.149999999999999" customHeight="1">
      <c r="A92" s="678"/>
      <c r="B92" s="678"/>
      <c r="C92" s="678"/>
      <c r="D92" s="678"/>
      <c r="E92" s="678"/>
      <c r="F92" s="678"/>
      <c r="G92" s="678"/>
      <c r="H92" s="678"/>
      <c r="I92" s="678"/>
      <c r="J92" s="678"/>
      <c r="K92" s="678"/>
      <c r="L92" s="678"/>
      <c r="M92" s="678"/>
      <c r="N92" s="678"/>
      <c r="O92" s="678"/>
      <c r="P92" s="678"/>
      <c r="Q92" s="678"/>
      <c r="R92" s="678"/>
      <c r="S92" s="678"/>
      <c r="T92" s="678"/>
      <c r="U92" s="678"/>
      <c r="V92" s="678"/>
      <c r="W92" s="678"/>
      <c r="X92" s="678"/>
      <c r="Y92" s="678"/>
      <c r="Z92" s="678"/>
      <c r="AA92" s="678"/>
      <c r="AB92" s="678"/>
      <c r="AC92" s="678"/>
      <c r="AD92" s="679"/>
      <c r="AE92" s="680"/>
      <c r="AF92" s="680"/>
      <c r="AG92" s="680"/>
      <c r="AH92" s="681"/>
      <c r="AI92" s="682"/>
      <c r="AJ92" s="683"/>
      <c r="AK92" s="683"/>
      <c r="AL92" s="683"/>
      <c r="AM92" s="684"/>
      <c r="AN92" s="685"/>
      <c r="AO92" s="686"/>
      <c r="AP92" s="686"/>
      <c r="AQ92" s="686"/>
      <c r="AR92" s="686"/>
      <c r="AS92" s="686"/>
      <c r="AT92" s="687"/>
    </row>
    <row r="93" spans="1:46" ht="17.149999999999999" customHeight="1">
      <c r="A93" s="678"/>
      <c r="B93" s="678"/>
      <c r="C93" s="678"/>
      <c r="D93" s="678"/>
      <c r="E93" s="678"/>
      <c r="F93" s="678"/>
      <c r="G93" s="678"/>
      <c r="H93" s="678"/>
      <c r="I93" s="678"/>
      <c r="J93" s="678"/>
      <c r="K93" s="678"/>
      <c r="L93" s="678"/>
      <c r="M93" s="678"/>
      <c r="N93" s="678"/>
      <c r="O93" s="678"/>
      <c r="P93" s="678"/>
      <c r="Q93" s="678"/>
      <c r="R93" s="678"/>
      <c r="S93" s="678"/>
      <c r="T93" s="678"/>
      <c r="U93" s="678"/>
      <c r="V93" s="678"/>
      <c r="W93" s="678"/>
      <c r="X93" s="678"/>
      <c r="Y93" s="678"/>
      <c r="Z93" s="678"/>
      <c r="AA93" s="678"/>
      <c r="AB93" s="678"/>
      <c r="AC93" s="678"/>
      <c r="AD93" s="679"/>
      <c r="AE93" s="680"/>
      <c r="AF93" s="680"/>
      <c r="AG93" s="680"/>
      <c r="AH93" s="681"/>
      <c r="AI93" s="682"/>
      <c r="AJ93" s="683"/>
      <c r="AK93" s="683"/>
      <c r="AL93" s="683"/>
      <c r="AM93" s="684"/>
      <c r="AN93" s="685"/>
      <c r="AO93" s="686"/>
      <c r="AP93" s="686"/>
      <c r="AQ93" s="686"/>
      <c r="AR93" s="686"/>
      <c r="AS93" s="686"/>
      <c r="AT93" s="687"/>
    </row>
    <row r="94" spans="1:46" ht="17.149999999999999" customHeight="1">
      <c r="A94" s="678"/>
      <c r="B94" s="678"/>
      <c r="C94" s="678"/>
      <c r="D94" s="678"/>
      <c r="E94" s="678"/>
      <c r="F94" s="678"/>
      <c r="G94" s="678"/>
      <c r="H94" s="678"/>
      <c r="I94" s="678"/>
      <c r="J94" s="678"/>
      <c r="K94" s="678"/>
      <c r="L94" s="678"/>
      <c r="M94" s="678"/>
      <c r="N94" s="678"/>
      <c r="O94" s="678"/>
      <c r="P94" s="678"/>
      <c r="Q94" s="678"/>
      <c r="R94" s="678"/>
      <c r="S94" s="678"/>
      <c r="T94" s="678"/>
      <c r="U94" s="678"/>
      <c r="V94" s="678"/>
      <c r="W94" s="678"/>
      <c r="X94" s="678"/>
      <c r="Y94" s="678"/>
      <c r="Z94" s="678"/>
      <c r="AA94" s="678"/>
      <c r="AB94" s="678"/>
      <c r="AC94" s="678"/>
      <c r="AD94" s="679"/>
      <c r="AE94" s="680"/>
      <c r="AF94" s="680"/>
      <c r="AG94" s="680"/>
      <c r="AH94" s="681"/>
      <c r="AI94" s="682"/>
      <c r="AJ94" s="683"/>
      <c r="AK94" s="683"/>
      <c r="AL94" s="683"/>
      <c r="AM94" s="684"/>
      <c r="AN94" s="685"/>
      <c r="AO94" s="686"/>
      <c r="AP94" s="686"/>
      <c r="AQ94" s="686"/>
      <c r="AR94" s="686"/>
      <c r="AS94" s="686"/>
      <c r="AT94" s="687"/>
    </row>
    <row r="95" spans="1:46" ht="17.149999999999999" customHeight="1">
      <c r="A95" s="678"/>
      <c r="B95" s="678"/>
      <c r="C95" s="678"/>
      <c r="D95" s="678"/>
      <c r="E95" s="678"/>
      <c r="F95" s="678"/>
      <c r="G95" s="678"/>
      <c r="H95" s="678"/>
      <c r="I95" s="678"/>
      <c r="J95" s="678"/>
      <c r="K95" s="678"/>
      <c r="L95" s="678"/>
      <c r="M95" s="678"/>
      <c r="N95" s="678"/>
      <c r="O95" s="678"/>
      <c r="P95" s="678"/>
      <c r="Q95" s="678"/>
      <c r="R95" s="678"/>
      <c r="S95" s="678"/>
      <c r="T95" s="678"/>
      <c r="U95" s="678"/>
      <c r="V95" s="678"/>
      <c r="W95" s="678"/>
      <c r="X95" s="678"/>
      <c r="Y95" s="678"/>
      <c r="Z95" s="678"/>
      <c r="AA95" s="678"/>
      <c r="AB95" s="678"/>
      <c r="AC95" s="678"/>
      <c r="AD95" s="679"/>
      <c r="AE95" s="680"/>
      <c r="AF95" s="680"/>
      <c r="AG95" s="680"/>
      <c r="AH95" s="681"/>
      <c r="AI95" s="682"/>
      <c r="AJ95" s="683"/>
      <c r="AK95" s="683"/>
      <c r="AL95" s="683"/>
      <c r="AM95" s="684"/>
      <c r="AN95" s="685"/>
      <c r="AO95" s="686"/>
      <c r="AP95" s="686"/>
      <c r="AQ95" s="686"/>
      <c r="AR95" s="686"/>
      <c r="AS95" s="686"/>
      <c r="AT95" s="687"/>
    </row>
    <row r="96" spans="1:46" ht="17.149999999999999" customHeight="1">
      <c r="A96" s="678"/>
      <c r="B96" s="678"/>
      <c r="C96" s="678"/>
      <c r="D96" s="678"/>
      <c r="E96" s="678"/>
      <c r="F96" s="678"/>
      <c r="G96" s="678"/>
      <c r="H96" s="678"/>
      <c r="I96" s="678"/>
      <c r="J96" s="678"/>
      <c r="K96" s="678"/>
      <c r="L96" s="678"/>
      <c r="M96" s="678"/>
      <c r="N96" s="678"/>
      <c r="O96" s="678"/>
      <c r="P96" s="678"/>
      <c r="Q96" s="678"/>
      <c r="R96" s="678"/>
      <c r="S96" s="678"/>
      <c r="T96" s="678"/>
      <c r="U96" s="678"/>
      <c r="V96" s="678"/>
      <c r="W96" s="678"/>
      <c r="X96" s="678"/>
      <c r="Y96" s="678"/>
      <c r="Z96" s="678"/>
      <c r="AA96" s="678"/>
      <c r="AB96" s="678"/>
      <c r="AC96" s="678"/>
      <c r="AD96" s="679"/>
      <c r="AE96" s="680"/>
      <c r="AF96" s="680"/>
      <c r="AG96" s="680"/>
      <c r="AH96" s="681"/>
      <c r="AI96" s="679"/>
      <c r="AJ96" s="680"/>
      <c r="AK96" s="680"/>
      <c r="AL96" s="680"/>
      <c r="AM96" s="681"/>
      <c r="AN96" s="685"/>
      <c r="AO96" s="686"/>
      <c r="AP96" s="686"/>
      <c r="AQ96" s="686"/>
      <c r="AR96" s="686"/>
      <c r="AS96" s="686"/>
      <c r="AT96" s="687"/>
    </row>
    <row r="97" spans="1:48" ht="17.149999999999999" customHeight="1">
      <c r="A97" s="678"/>
      <c r="B97" s="678"/>
      <c r="C97" s="678"/>
      <c r="D97" s="678"/>
      <c r="E97" s="678"/>
      <c r="F97" s="678"/>
      <c r="G97" s="678"/>
      <c r="H97" s="678"/>
      <c r="I97" s="678"/>
      <c r="J97" s="678"/>
      <c r="K97" s="678"/>
      <c r="L97" s="678"/>
      <c r="M97" s="678"/>
      <c r="N97" s="678"/>
      <c r="O97" s="678"/>
      <c r="P97" s="678"/>
      <c r="Q97" s="678"/>
      <c r="R97" s="678"/>
      <c r="S97" s="678"/>
      <c r="T97" s="678"/>
      <c r="U97" s="678"/>
      <c r="V97" s="678"/>
      <c r="W97" s="678"/>
      <c r="X97" s="678"/>
      <c r="Y97" s="678"/>
      <c r="Z97" s="678"/>
      <c r="AA97" s="678"/>
      <c r="AB97" s="678"/>
      <c r="AC97" s="678"/>
      <c r="AD97" s="679"/>
      <c r="AE97" s="680"/>
      <c r="AF97" s="680"/>
      <c r="AG97" s="680"/>
      <c r="AH97" s="681"/>
      <c r="AI97" s="679"/>
      <c r="AJ97" s="680"/>
      <c r="AK97" s="680"/>
      <c r="AL97" s="680"/>
      <c r="AM97" s="681"/>
      <c r="AN97" s="685"/>
      <c r="AO97" s="686"/>
      <c r="AP97" s="686"/>
      <c r="AQ97" s="686"/>
      <c r="AR97" s="686"/>
      <c r="AS97" s="686"/>
      <c r="AT97" s="687"/>
    </row>
    <row r="98" spans="1:48" ht="17.149999999999999" customHeight="1">
      <c r="A98" s="678"/>
      <c r="B98" s="678"/>
      <c r="C98" s="678"/>
      <c r="D98" s="678"/>
      <c r="E98" s="678"/>
      <c r="F98" s="678"/>
      <c r="G98" s="678"/>
      <c r="H98" s="678"/>
      <c r="I98" s="678"/>
      <c r="J98" s="678"/>
      <c r="K98" s="678"/>
      <c r="L98" s="678"/>
      <c r="M98" s="678"/>
      <c r="N98" s="678"/>
      <c r="O98" s="678"/>
      <c r="P98" s="678"/>
      <c r="Q98" s="678"/>
      <c r="R98" s="678"/>
      <c r="S98" s="678"/>
      <c r="T98" s="678"/>
      <c r="U98" s="678"/>
      <c r="V98" s="678"/>
      <c r="W98" s="678"/>
      <c r="X98" s="678"/>
      <c r="Y98" s="678"/>
      <c r="Z98" s="678"/>
      <c r="AA98" s="678"/>
      <c r="AB98" s="678"/>
      <c r="AC98" s="678"/>
      <c r="AD98" s="679"/>
      <c r="AE98" s="680"/>
      <c r="AF98" s="680"/>
      <c r="AG98" s="680"/>
      <c r="AH98" s="681"/>
      <c r="AI98" s="679"/>
      <c r="AJ98" s="680"/>
      <c r="AK98" s="680"/>
      <c r="AL98" s="680"/>
      <c r="AM98" s="681"/>
      <c r="AN98" s="685"/>
      <c r="AO98" s="686"/>
      <c r="AP98" s="686"/>
      <c r="AQ98" s="686"/>
      <c r="AR98" s="686"/>
      <c r="AS98" s="686"/>
      <c r="AT98" s="687"/>
    </row>
    <row r="99" spans="1:48" ht="17.149999999999999" customHeight="1">
      <c r="A99" s="678"/>
      <c r="B99" s="678"/>
      <c r="C99" s="678"/>
      <c r="D99" s="678"/>
      <c r="E99" s="678"/>
      <c r="F99" s="678"/>
      <c r="G99" s="678"/>
      <c r="H99" s="678"/>
      <c r="I99" s="678"/>
      <c r="J99" s="678"/>
      <c r="K99" s="678"/>
      <c r="L99" s="678"/>
      <c r="M99" s="678"/>
      <c r="N99" s="678"/>
      <c r="O99" s="678"/>
      <c r="P99" s="678"/>
      <c r="Q99" s="678"/>
      <c r="R99" s="678"/>
      <c r="S99" s="678"/>
      <c r="T99" s="678"/>
      <c r="U99" s="678"/>
      <c r="V99" s="678"/>
      <c r="W99" s="678"/>
      <c r="X99" s="678"/>
      <c r="Y99" s="678"/>
      <c r="Z99" s="678"/>
      <c r="AA99" s="678"/>
      <c r="AB99" s="678"/>
      <c r="AC99" s="678"/>
      <c r="AD99" s="679"/>
      <c r="AE99" s="680"/>
      <c r="AF99" s="680"/>
      <c r="AG99" s="680"/>
      <c r="AH99" s="681"/>
      <c r="AI99" s="679"/>
      <c r="AJ99" s="680"/>
      <c r="AK99" s="680"/>
      <c r="AL99" s="680"/>
      <c r="AM99" s="681"/>
      <c r="AN99" s="685"/>
      <c r="AO99" s="686"/>
      <c r="AP99" s="686"/>
      <c r="AQ99" s="686"/>
      <c r="AR99" s="686"/>
      <c r="AS99" s="686"/>
      <c r="AT99" s="687"/>
    </row>
    <row r="100" spans="1:48" ht="17.149999999999999" customHeight="1">
      <c r="A100" s="678"/>
      <c r="B100" s="678"/>
      <c r="C100" s="678"/>
      <c r="D100" s="678"/>
      <c r="E100" s="678"/>
      <c r="F100" s="678"/>
      <c r="G100" s="678"/>
      <c r="H100" s="678"/>
      <c r="I100" s="678"/>
      <c r="J100" s="678"/>
      <c r="K100" s="678"/>
      <c r="L100" s="678"/>
      <c r="M100" s="678"/>
      <c r="N100" s="678"/>
      <c r="O100" s="678"/>
      <c r="P100" s="678"/>
      <c r="Q100" s="678"/>
      <c r="R100" s="678"/>
      <c r="S100" s="678"/>
      <c r="T100" s="678"/>
      <c r="U100" s="678"/>
      <c r="V100" s="678"/>
      <c r="W100" s="678"/>
      <c r="X100" s="678"/>
      <c r="Y100" s="678"/>
      <c r="Z100" s="678"/>
      <c r="AA100" s="678"/>
      <c r="AB100" s="678"/>
      <c r="AC100" s="678"/>
      <c r="AD100" s="679"/>
      <c r="AE100" s="680"/>
      <c r="AF100" s="680"/>
      <c r="AG100" s="680"/>
      <c r="AH100" s="681"/>
      <c r="AI100" s="679"/>
      <c r="AJ100" s="680"/>
      <c r="AK100" s="680"/>
      <c r="AL100" s="680"/>
      <c r="AM100" s="681"/>
      <c r="AN100" s="685"/>
      <c r="AO100" s="686"/>
      <c r="AP100" s="686"/>
      <c r="AQ100" s="686"/>
      <c r="AR100" s="686"/>
      <c r="AS100" s="686"/>
      <c r="AT100" s="687"/>
    </row>
    <row r="101" spans="1:48" ht="17.149999999999999" customHeight="1">
      <c r="A101" s="678"/>
      <c r="B101" s="678"/>
      <c r="C101" s="678"/>
      <c r="D101" s="678"/>
      <c r="E101" s="678"/>
      <c r="F101" s="678"/>
      <c r="G101" s="678"/>
      <c r="H101" s="678"/>
      <c r="I101" s="678"/>
      <c r="J101" s="678"/>
      <c r="K101" s="678"/>
      <c r="L101" s="678"/>
      <c r="M101" s="678"/>
      <c r="N101" s="678"/>
      <c r="O101" s="678"/>
      <c r="P101" s="678"/>
      <c r="Q101" s="678"/>
      <c r="R101" s="678"/>
      <c r="S101" s="678"/>
      <c r="T101" s="678"/>
      <c r="U101" s="678"/>
      <c r="V101" s="678"/>
      <c r="W101" s="678"/>
      <c r="X101" s="678"/>
      <c r="Y101" s="678"/>
      <c r="Z101" s="678"/>
      <c r="AA101" s="678"/>
      <c r="AB101" s="678"/>
      <c r="AC101" s="678"/>
      <c r="AD101" s="679"/>
      <c r="AE101" s="680"/>
      <c r="AF101" s="680"/>
      <c r="AG101" s="680"/>
      <c r="AH101" s="681"/>
      <c r="AI101" s="679"/>
      <c r="AJ101" s="680"/>
      <c r="AK101" s="680"/>
      <c r="AL101" s="680"/>
      <c r="AM101" s="681"/>
      <c r="AN101" s="685"/>
      <c r="AO101" s="686"/>
      <c r="AP101" s="686"/>
      <c r="AQ101" s="686"/>
      <c r="AR101" s="686"/>
      <c r="AS101" s="686"/>
      <c r="AT101" s="687"/>
    </row>
    <row r="102" spans="1:48" ht="17.149999999999999" customHeight="1">
      <c r="A102" s="678"/>
      <c r="B102" s="678"/>
      <c r="C102" s="678"/>
      <c r="D102" s="678"/>
      <c r="E102" s="678"/>
      <c r="F102" s="678"/>
      <c r="G102" s="678"/>
      <c r="H102" s="678"/>
      <c r="I102" s="678"/>
      <c r="J102" s="678"/>
      <c r="K102" s="678"/>
      <c r="L102" s="678"/>
      <c r="M102" s="678"/>
      <c r="N102" s="678"/>
      <c r="O102" s="678"/>
      <c r="P102" s="678"/>
      <c r="Q102" s="678"/>
      <c r="R102" s="678"/>
      <c r="S102" s="678"/>
      <c r="T102" s="678"/>
      <c r="U102" s="678"/>
      <c r="V102" s="678"/>
      <c r="W102" s="678"/>
      <c r="X102" s="678"/>
      <c r="Y102" s="678"/>
      <c r="Z102" s="678"/>
      <c r="AA102" s="678"/>
      <c r="AB102" s="678"/>
      <c r="AC102" s="678"/>
      <c r="AD102" s="679"/>
      <c r="AE102" s="680"/>
      <c r="AF102" s="680"/>
      <c r="AG102" s="680"/>
      <c r="AH102" s="681"/>
      <c r="AI102" s="679"/>
      <c r="AJ102" s="680"/>
      <c r="AK102" s="680"/>
      <c r="AL102" s="680"/>
      <c r="AM102" s="681"/>
      <c r="AN102" s="685"/>
      <c r="AO102" s="686"/>
      <c r="AP102" s="686"/>
      <c r="AQ102" s="686"/>
      <c r="AR102" s="686"/>
      <c r="AS102" s="686"/>
      <c r="AT102" s="687"/>
    </row>
    <row r="103" spans="1:48" ht="17.149999999999999" customHeight="1">
      <c r="A103" s="678"/>
      <c r="B103" s="678"/>
      <c r="C103" s="678"/>
      <c r="D103" s="678"/>
      <c r="E103" s="678"/>
      <c r="F103" s="678"/>
      <c r="G103" s="678"/>
      <c r="H103" s="678"/>
      <c r="I103" s="678"/>
      <c r="J103" s="678"/>
      <c r="K103" s="678"/>
      <c r="L103" s="678"/>
      <c r="M103" s="678"/>
      <c r="N103" s="678"/>
      <c r="O103" s="678"/>
      <c r="P103" s="678"/>
      <c r="Q103" s="678"/>
      <c r="R103" s="678"/>
      <c r="S103" s="678"/>
      <c r="T103" s="678"/>
      <c r="U103" s="678"/>
      <c r="V103" s="678"/>
      <c r="W103" s="678"/>
      <c r="X103" s="678"/>
      <c r="Y103" s="678"/>
      <c r="Z103" s="678"/>
      <c r="AA103" s="678"/>
      <c r="AB103" s="678"/>
      <c r="AC103" s="678"/>
      <c r="AD103" s="679"/>
      <c r="AE103" s="680"/>
      <c r="AF103" s="680"/>
      <c r="AG103" s="680"/>
      <c r="AH103" s="681"/>
      <c r="AI103" s="679"/>
      <c r="AJ103" s="680"/>
      <c r="AK103" s="680"/>
      <c r="AL103" s="680"/>
      <c r="AM103" s="681"/>
      <c r="AN103" s="685"/>
      <c r="AO103" s="686"/>
      <c r="AP103" s="686"/>
      <c r="AQ103" s="686"/>
      <c r="AR103" s="686"/>
      <c r="AS103" s="686"/>
      <c r="AT103" s="687"/>
    </row>
    <row r="104" spans="1:48" ht="23.25" customHeight="1">
      <c r="A104" s="735" t="s">
        <v>738</v>
      </c>
      <c r="B104" s="736"/>
      <c r="C104" s="736"/>
      <c r="D104" s="736"/>
      <c r="E104" s="736"/>
      <c r="F104" s="736"/>
      <c r="G104" s="736"/>
      <c r="H104" s="736"/>
      <c r="I104" s="736"/>
      <c r="J104" s="736"/>
      <c r="K104" s="736"/>
      <c r="L104" s="736"/>
      <c r="M104" s="736"/>
      <c r="N104" s="736"/>
      <c r="O104" s="736"/>
      <c r="P104" s="736"/>
      <c r="Q104" s="736"/>
      <c r="R104" s="736"/>
      <c r="S104" s="736"/>
      <c r="T104" s="736"/>
      <c r="U104" s="736"/>
      <c r="V104" s="736"/>
      <c r="W104" s="736"/>
      <c r="X104" s="736"/>
      <c r="Y104" s="736"/>
      <c r="Z104" s="736"/>
      <c r="AA104" s="736"/>
      <c r="AB104" s="736"/>
      <c r="AC104" s="737"/>
      <c r="AD104" s="709" t="s">
        <v>739</v>
      </c>
      <c r="AE104" s="710"/>
      <c r="AF104" s="710"/>
      <c r="AG104" s="710"/>
      <c r="AH104" s="710"/>
      <c r="AI104" s="710"/>
      <c r="AJ104" s="710"/>
      <c r="AK104" s="710"/>
      <c r="AL104" s="710"/>
      <c r="AM104" s="711"/>
      <c r="AN104" s="602" t="e">
        <f>SUM(AN87:AT91)</f>
        <v>#VALUE!</v>
      </c>
      <c r="AO104" s="602"/>
      <c r="AP104" s="602"/>
      <c r="AQ104" s="602"/>
      <c r="AR104" s="602"/>
      <c r="AS104" s="602"/>
      <c r="AT104" s="602"/>
      <c r="AU104" s="24" t="s">
        <v>42</v>
      </c>
      <c r="AV104" s="24" t="s">
        <v>43</v>
      </c>
    </row>
    <row r="105" spans="1:48" ht="21.75" customHeight="1">
      <c r="A105" s="738"/>
      <c r="B105" s="739"/>
      <c r="C105" s="739"/>
      <c r="D105" s="739"/>
      <c r="E105" s="739"/>
      <c r="F105" s="739"/>
      <c r="G105" s="739"/>
      <c r="H105" s="739"/>
      <c r="I105" s="739"/>
      <c r="J105" s="739"/>
      <c r="K105" s="739"/>
      <c r="L105" s="739"/>
      <c r="M105" s="739"/>
      <c r="N105" s="739"/>
      <c r="O105" s="739"/>
      <c r="P105" s="739"/>
      <c r="Q105" s="739"/>
      <c r="R105" s="739"/>
      <c r="S105" s="739"/>
      <c r="T105" s="739"/>
      <c r="U105" s="739"/>
      <c r="V105" s="739"/>
      <c r="W105" s="739"/>
      <c r="X105" s="739"/>
      <c r="Y105" s="739"/>
      <c r="Z105" s="739"/>
      <c r="AA105" s="739"/>
      <c r="AB105" s="739"/>
      <c r="AC105" s="740"/>
      <c r="AD105" s="712" t="s">
        <v>740</v>
      </c>
      <c r="AE105" s="713"/>
      <c r="AF105" s="713"/>
      <c r="AG105" s="713"/>
      <c r="AH105" s="713"/>
      <c r="AI105" s="713"/>
      <c r="AJ105" s="713"/>
      <c r="AK105" s="713"/>
      <c r="AL105" s="713"/>
      <c r="AM105" s="714"/>
      <c r="AN105" s="615" t="e">
        <f>+IF('INGRESO DE DATOS'!C23="DOLARES",AU105,AV105)</f>
        <v>#VALUE!</v>
      </c>
      <c r="AO105" s="616"/>
      <c r="AP105" s="616"/>
      <c r="AQ105" s="616"/>
      <c r="AR105" s="616"/>
      <c r="AS105" s="616"/>
      <c r="AT105" s="617"/>
      <c r="AU105" s="346" t="e">
        <f>+IF('INGRESO DE DATOS'!F28="ANUAL",0,IF('INGRESO DE DATOS'!F28="SEMESTRAL",(AN104*4%),IF('INGRESO DE DATOS'!F28="TRIMESTRAL",(AN104*6%),IF('INGRESO DE DATOS'!F28="MENSUAL",(AN104*8%)))))</f>
        <v>#VALUE!</v>
      </c>
      <c r="AV105" s="346">
        <f>+IF('INGRESO DE DATOS'!F28="ANUAL",0,IF('INGRESO DE DATOS'!F28="SEMESTRAL",(AN104*5%),IF('INGRESO DE DATOS'!F28="TRIMESTRAL",(AN104*8%),IF('INGRESO DE DATOS'!F28="MENSUAL",(AN1043*10%)))))</f>
        <v>0</v>
      </c>
    </row>
    <row r="106" spans="1:48" ht="21.75" customHeight="1">
      <c r="A106" s="738"/>
      <c r="B106" s="739"/>
      <c r="C106" s="739"/>
      <c r="D106" s="739"/>
      <c r="E106" s="739"/>
      <c r="F106" s="739"/>
      <c r="G106" s="739"/>
      <c r="H106" s="739"/>
      <c r="I106" s="739"/>
      <c r="J106" s="739"/>
      <c r="K106" s="739"/>
      <c r="L106" s="739"/>
      <c r="M106" s="739"/>
      <c r="N106" s="739"/>
      <c r="O106" s="739"/>
      <c r="P106" s="739"/>
      <c r="Q106" s="739"/>
      <c r="R106" s="739"/>
      <c r="S106" s="739"/>
      <c r="T106" s="739"/>
      <c r="U106" s="739"/>
      <c r="V106" s="739"/>
      <c r="W106" s="739"/>
      <c r="X106" s="739"/>
      <c r="Y106" s="739"/>
      <c r="Z106" s="739"/>
      <c r="AA106" s="739"/>
      <c r="AB106" s="739"/>
      <c r="AC106" s="740"/>
      <c r="AD106" s="709" t="s">
        <v>741</v>
      </c>
      <c r="AE106" s="710"/>
      <c r="AF106" s="710"/>
      <c r="AG106" s="710"/>
      <c r="AH106" s="710"/>
      <c r="AI106" s="710"/>
      <c r="AJ106" s="710"/>
      <c r="AK106" s="710"/>
      <c r="AL106" s="710"/>
      <c r="AM106" s="711"/>
      <c r="AN106" s="602" t="e">
        <f>+AN104+AN105</f>
        <v>#VALUE!</v>
      </c>
      <c r="AO106" s="602"/>
      <c r="AP106" s="602"/>
      <c r="AQ106" s="602"/>
      <c r="AR106" s="602"/>
      <c r="AS106" s="602"/>
      <c r="AT106" s="602"/>
    </row>
    <row r="107" spans="1:48" ht="19.5" customHeight="1">
      <c r="A107" s="738"/>
      <c r="B107" s="739"/>
      <c r="C107" s="739"/>
      <c r="D107" s="739"/>
      <c r="E107" s="739"/>
      <c r="F107" s="739"/>
      <c r="G107" s="739"/>
      <c r="H107" s="739"/>
      <c r="I107" s="739"/>
      <c r="J107" s="739"/>
      <c r="K107" s="739"/>
      <c r="L107" s="739"/>
      <c r="M107" s="739"/>
      <c r="N107" s="739"/>
      <c r="O107" s="739"/>
      <c r="P107" s="739"/>
      <c r="Q107" s="739"/>
      <c r="R107" s="739"/>
      <c r="S107" s="739"/>
      <c r="T107" s="739"/>
      <c r="U107" s="739"/>
      <c r="V107" s="739"/>
      <c r="W107" s="739"/>
      <c r="X107" s="739"/>
      <c r="Y107" s="739"/>
      <c r="Z107" s="739"/>
      <c r="AA107" s="739"/>
      <c r="AB107" s="739"/>
      <c r="AC107" s="740"/>
      <c r="AD107" s="709" t="s">
        <v>742</v>
      </c>
      <c r="AE107" s="710"/>
      <c r="AF107" s="710"/>
      <c r="AG107" s="710"/>
      <c r="AH107" s="710"/>
      <c r="AI107" s="710"/>
      <c r="AJ107" s="710"/>
      <c r="AK107" s="710"/>
      <c r="AL107" s="710"/>
      <c r="AM107" s="711"/>
      <c r="AN107" s="602" t="e">
        <f>+AN106*13%</f>
        <v>#VALUE!</v>
      </c>
      <c r="AO107" s="602"/>
      <c r="AP107" s="602"/>
      <c r="AQ107" s="602"/>
      <c r="AR107" s="602"/>
      <c r="AS107" s="602"/>
      <c r="AT107" s="602"/>
    </row>
    <row r="108" spans="1:48" ht="20.25" customHeight="1">
      <c r="A108" s="741"/>
      <c r="B108" s="742"/>
      <c r="C108" s="742"/>
      <c r="D108" s="742"/>
      <c r="E108" s="742"/>
      <c r="F108" s="742"/>
      <c r="G108" s="742"/>
      <c r="H108" s="742"/>
      <c r="I108" s="742"/>
      <c r="J108" s="742"/>
      <c r="K108" s="742"/>
      <c r="L108" s="742"/>
      <c r="M108" s="742"/>
      <c r="N108" s="742"/>
      <c r="O108" s="742"/>
      <c r="P108" s="742"/>
      <c r="Q108" s="742"/>
      <c r="R108" s="742"/>
      <c r="S108" s="742"/>
      <c r="T108" s="742"/>
      <c r="U108" s="742"/>
      <c r="V108" s="742"/>
      <c r="W108" s="742"/>
      <c r="X108" s="742"/>
      <c r="Y108" s="742"/>
      <c r="Z108" s="742"/>
      <c r="AA108" s="742"/>
      <c r="AB108" s="742"/>
      <c r="AC108" s="743"/>
      <c r="AD108" s="724" t="s">
        <v>743</v>
      </c>
      <c r="AE108" s="725"/>
      <c r="AF108" s="725"/>
      <c r="AG108" s="725"/>
      <c r="AH108" s="725"/>
      <c r="AI108" s="725"/>
      <c r="AJ108" s="725"/>
      <c r="AK108" s="725"/>
      <c r="AL108" s="725"/>
      <c r="AM108" s="726"/>
      <c r="AN108" s="602" t="e">
        <f>+AN106+AN107</f>
        <v>#VALUE!</v>
      </c>
      <c r="AO108" s="602"/>
      <c r="AP108" s="602"/>
      <c r="AQ108" s="602"/>
      <c r="AR108" s="602"/>
      <c r="AS108" s="602"/>
      <c r="AT108" s="602"/>
    </row>
    <row r="109" spans="1:48" ht="17.149999999999999" customHeight="1">
      <c r="A109" s="723"/>
      <c r="B109" s="723"/>
      <c r="C109" s="723"/>
      <c r="D109" s="723"/>
      <c r="E109" s="723"/>
      <c r="F109" s="723"/>
      <c r="G109" s="723"/>
      <c r="H109" s="723"/>
      <c r="I109" s="723"/>
      <c r="J109" s="723"/>
      <c r="K109" s="723"/>
      <c r="L109" s="723"/>
      <c r="M109" s="723"/>
      <c r="N109" s="723"/>
      <c r="O109" s="723"/>
      <c r="P109" s="723"/>
      <c r="Q109" s="723"/>
      <c r="R109" s="723"/>
      <c r="S109" s="723"/>
      <c r="T109" s="723"/>
      <c r="U109" s="723"/>
      <c r="V109" s="723"/>
      <c r="W109" s="723"/>
      <c r="X109" s="723"/>
      <c r="Y109" s="723"/>
      <c r="Z109" s="723"/>
      <c r="AA109" s="723"/>
      <c r="AB109" s="723"/>
      <c r="AC109" s="723"/>
      <c r="AD109" s="723"/>
      <c r="AE109" s="723"/>
      <c r="AF109" s="723"/>
      <c r="AG109" s="723"/>
      <c r="AH109" s="723"/>
      <c r="AI109" s="723"/>
      <c r="AJ109" s="723"/>
      <c r="AK109" s="723"/>
      <c r="AL109" s="723"/>
      <c r="AM109" s="723"/>
      <c r="AN109" s="723"/>
      <c r="AO109" s="723"/>
      <c r="AP109" s="723"/>
      <c r="AQ109" s="723"/>
      <c r="AR109" s="723"/>
      <c r="AS109" s="723"/>
      <c r="AT109" s="723"/>
    </row>
    <row r="110" spans="1:48" ht="17.149999999999999" customHeight="1">
      <c r="A110" s="270" t="s">
        <v>814</v>
      </c>
      <c r="H110" s="761"/>
      <c r="I110" s="761"/>
      <c r="J110" s="761"/>
      <c r="K110" s="761"/>
      <c r="L110" s="761"/>
      <c r="M110" s="761"/>
      <c r="N110" s="761"/>
      <c r="O110" s="761"/>
      <c r="P110" s="761"/>
      <c r="Q110" s="761"/>
      <c r="R110" s="761"/>
      <c r="S110" s="761"/>
      <c r="T110" s="761"/>
      <c r="U110" s="761"/>
      <c r="V110" s="761"/>
      <c r="W110" s="761"/>
      <c r="X110" s="761"/>
      <c r="Y110" s="761"/>
      <c r="Z110" s="761"/>
      <c r="AA110" s="761"/>
      <c r="AB110" s="761"/>
      <c r="AC110" s="761"/>
      <c r="AD110" s="761"/>
      <c r="AE110" s="761"/>
      <c r="AF110" s="761"/>
      <c r="AG110" s="761"/>
      <c r="AH110" s="761"/>
      <c r="AI110" s="761"/>
      <c r="AJ110" s="761"/>
      <c r="AK110" s="761"/>
      <c r="AL110" s="761"/>
      <c r="AM110" s="761"/>
      <c r="AN110" s="761"/>
      <c r="AO110" s="761"/>
      <c r="AP110" s="761"/>
      <c r="AQ110" s="761"/>
      <c r="AR110" s="761"/>
      <c r="AS110" s="761"/>
      <c r="AT110" s="761"/>
    </row>
    <row r="111" spans="1:48" ht="17.149999999999999" customHeight="1">
      <c r="H111" s="276"/>
      <c r="I111" s="276"/>
      <c r="J111" s="276"/>
      <c r="K111" s="276"/>
      <c r="L111" s="276"/>
      <c r="M111" s="276"/>
      <c r="N111" s="276"/>
      <c r="O111" s="276"/>
      <c r="P111" s="276"/>
      <c r="Q111" s="276"/>
      <c r="R111" s="276"/>
      <c r="S111" s="276"/>
      <c r="T111" s="276"/>
      <c r="U111" s="276"/>
      <c r="V111" s="276"/>
      <c r="W111" s="276"/>
      <c r="X111" s="276"/>
      <c r="Y111" s="276"/>
      <c r="Z111" s="276"/>
      <c r="AA111" s="276"/>
      <c r="AB111" s="276"/>
      <c r="AC111" s="276"/>
      <c r="AD111" s="276"/>
      <c r="AE111" s="276"/>
      <c r="AF111" s="276"/>
      <c r="AG111" s="276"/>
      <c r="AH111" s="276"/>
      <c r="AI111" s="276"/>
      <c r="AJ111" s="276"/>
      <c r="AK111" s="276"/>
      <c r="AL111" s="276"/>
      <c r="AM111" s="276"/>
      <c r="AN111" s="276"/>
      <c r="AO111" s="276"/>
      <c r="AP111" s="276"/>
      <c r="AQ111" s="276"/>
      <c r="AR111" s="276"/>
      <c r="AS111" s="276"/>
      <c r="AT111" s="276"/>
    </row>
    <row r="112" spans="1:48" ht="17.149999999999999" customHeight="1">
      <c r="H112" s="276"/>
      <c r="I112" s="276"/>
      <c r="J112" s="276"/>
      <c r="K112" s="276"/>
      <c r="L112" s="276"/>
      <c r="M112" s="276"/>
      <c r="N112" s="276"/>
      <c r="O112" s="276"/>
      <c r="P112" s="276"/>
      <c r="Q112" s="276"/>
      <c r="R112" s="276"/>
      <c r="S112" s="276"/>
      <c r="T112" s="276"/>
      <c r="U112" s="276"/>
      <c r="V112" s="276"/>
      <c r="W112" s="276"/>
      <c r="X112" s="276"/>
      <c r="Y112" s="276"/>
      <c r="Z112" s="276"/>
      <c r="AA112" s="276"/>
      <c r="AB112" s="276"/>
      <c r="AC112" s="276"/>
      <c r="AD112" s="276"/>
      <c r="AE112" s="276"/>
      <c r="AF112" s="276"/>
      <c r="AG112" s="276"/>
      <c r="AH112" s="276"/>
      <c r="AI112" s="276"/>
      <c r="AJ112" s="276"/>
      <c r="AK112" s="276"/>
      <c r="AL112" s="276"/>
      <c r="AM112" s="276"/>
      <c r="AN112" s="276"/>
      <c r="AO112" s="276"/>
      <c r="AP112" s="276"/>
      <c r="AQ112" s="276"/>
      <c r="AR112" s="276"/>
      <c r="AS112" s="276"/>
      <c r="AT112" s="276"/>
    </row>
    <row r="113" spans="1:46" ht="17.149999999999999" customHeight="1">
      <c r="A113" s="689" t="s">
        <v>744</v>
      </c>
      <c r="B113" s="689"/>
      <c r="C113" s="689"/>
      <c r="D113" s="689"/>
      <c r="E113" s="689"/>
      <c r="F113" s="689"/>
      <c r="G113" s="689"/>
      <c r="H113" s="689"/>
      <c r="I113" s="689"/>
      <c r="J113" s="689"/>
      <c r="K113" s="707"/>
      <c r="L113" s="707"/>
      <c r="M113" s="707"/>
      <c r="N113" s="707"/>
      <c r="O113" s="707"/>
      <c r="P113" s="707"/>
      <c r="Q113" s="707"/>
      <c r="R113" s="707"/>
      <c r="S113" s="279" t="s">
        <v>651</v>
      </c>
      <c r="T113" s="761"/>
      <c r="U113" s="761"/>
      <c r="V113" s="761"/>
      <c r="W113" s="761"/>
      <c r="X113" s="761"/>
      <c r="Y113" s="761"/>
      <c r="Z113" s="761"/>
      <c r="AA113" s="761"/>
      <c r="AB113" s="761"/>
      <c r="AC113" s="761"/>
      <c r="AD113" s="689" t="s">
        <v>815</v>
      </c>
      <c r="AE113" s="689"/>
      <c r="AF113" s="689"/>
      <c r="AG113" s="689"/>
      <c r="AH113" s="689"/>
      <c r="AI113" s="707"/>
      <c r="AJ113" s="707"/>
      <c r="AK113" s="707"/>
      <c r="AL113" s="707"/>
      <c r="AM113" s="707"/>
      <c r="AN113" s="707"/>
      <c r="AO113" s="689" t="s">
        <v>746</v>
      </c>
      <c r="AP113" s="689"/>
      <c r="AQ113" s="689"/>
      <c r="AR113" s="689"/>
      <c r="AS113" s="689"/>
      <c r="AT113" s="689"/>
    </row>
    <row r="114" spans="1:46" ht="17.149999999999999" customHeight="1">
      <c r="A114" s="290" t="s">
        <v>748</v>
      </c>
      <c r="B114" s="290"/>
      <c r="C114" s="290"/>
      <c r="D114" s="290"/>
      <c r="E114" s="290"/>
      <c r="F114" s="290"/>
      <c r="G114" s="290"/>
      <c r="H114" s="290"/>
      <c r="I114" s="290"/>
      <c r="J114" s="290"/>
      <c r="K114" s="290"/>
      <c r="L114" s="290"/>
      <c r="M114" s="290"/>
      <c r="N114" s="290"/>
      <c r="O114" s="290"/>
      <c r="P114" s="290"/>
      <c r="Q114" s="290"/>
      <c r="R114" s="290"/>
      <c r="S114" s="290"/>
      <c r="T114" s="290"/>
      <c r="U114" s="290"/>
      <c r="V114" s="290"/>
      <c r="W114" s="274"/>
      <c r="X114" s="274"/>
      <c r="Y114" s="272" t="s">
        <v>662</v>
      </c>
      <c r="Z114" s="274"/>
      <c r="AA114" s="274"/>
      <c r="AB114" s="272" t="s">
        <v>663</v>
      </c>
      <c r="AF114" s="715" t="s">
        <v>751</v>
      </c>
      <c r="AG114" s="715"/>
      <c r="AH114" s="715"/>
      <c r="AI114" s="758"/>
      <c r="AJ114" s="758"/>
      <c r="AK114" s="758"/>
      <c r="AL114" s="758"/>
      <c r="AM114" s="758"/>
      <c r="AN114" s="758"/>
      <c r="AO114" s="758"/>
      <c r="AP114" s="758"/>
      <c r="AQ114" s="272"/>
      <c r="AR114" s="272"/>
      <c r="AS114" s="272"/>
      <c r="AT114" s="272"/>
    </row>
    <row r="115" spans="1:46" ht="17.149999999999999" customHeight="1">
      <c r="A115" s="272" t="s">
        <v>752</v>
      </c>
      <c r="B115" s="302"/>
      <c r="C115" s="302"/>
      <c r="D115" s="302"/>
      <c r="E115" s="302"/>
      <c r="F115" s="302"/>
      <c r="G115" s="302"/>
      <c r="H115" s="302"/>
      <c r="I115" s="302"/>
      <c r="J115" s="302"/>
      <c r="K115" s="302"/>
      <c r="L115" s="274"/>
      <c r="M115" s="272" t="s">
        <v>662</v>
      </c>
      <c r="N115" s="274"/>
      <c r="O115" s="274"/>
      <c r="P115" s="272" t="s">
        <v>663</v>
      </c>
      <c r="Q115" s="302"/>
      <c r="AF115" s="689" t="s">
        <v>816</v>
      </c>
      <c r="AG115" s="689"/>
      <c r="AH115" s="689"/>
      <c r="AI115" s="762"/>
      <c r="AJ115" s="762"/>
      <c r="AK115" s="762"/>
      <c r="AL115" s="762"/>
      <c r="AM115" s="762"/>
      <c r="AN115" s="762"/>
      <c r="AO115" s="762"/>
      <c r="AP115" s="762"/>
    </row>
    <row r="116" spans="1:46" ht="17.149999999999999" customHeight="1">
      <c r="A116" s="290" t="s">
        <v>817</v>
      </c>
      <c r="B116" s="290"/>
      <c r="C116" s="290"/>
      <c r="D116" s="290"/>
      <c r="E116" s="290"/>
      <c r="F116" s="761"/>
      <c r="G116" s="761"/>
      <c r="H116" s="761"/>
      <c r="I116" s="761"/>
      <c r="J116" s="761"/>
      <c r="K116" s="761"/>
      <c r="L116" s="761"/>
      <c r="M116" s="761"/>
      <c r="N116" s="761"/>
      <c r="O116" s="761"/>
      <c r="P116" s="761"/>
      <c r="Q116" s="761"/>
      <c r="R116" s="761"/>
      <c r="S116" s="761"/>
      <c r="T116" s="761"/>
      <c r="U116" s="761"/>
      <c r="V116" s="761"/>
      <c r="W116" s="761"/>
      <c r="X116" s="761"/>
      <c r="Y116" s="761"/>
      <c r="Z116" s="761"/>
      <c r="AA116" s="761"/>
      <c r="AB116" s="761"/>
      <c r="AC116" s="761"/>
      <c r="AD116" s="761"/>
      <c r="AE116" s="761"/>
      <c r="AF116" s="761"/>
      <c r="AG116" s="761"/>
      <c r="AH116" s="761"/>
      <c r="AI116" s="761"/>
      <c r="AJ116" s="761"/>
      <c r="AK116" s="761"/>
      <c r="AL116" s="761"/>
      <c r="AM116" s="761"/>
      <c r="AN116" s="761"/>
      <c r="AO116" s="761"/>
      <c r="AP116" s="761"/>
      <c r="AQ116" s="272"/>
      <c r="AR116" s="272"/>
      <c r="AS116" s="272"/>
      <c r="AT116" s="272"/>
    </row>
    <row r="117" spans="1:46" ht="17.149999999999999" customHeight="1">
      <c r="A117" s="279"/>
      <c r="B117" s="279"/>
      <c r="C117" s="279"/>
      <c r="D117" s="279"/>
      <c r="E117" s="279"/>
      <c r="F117" s="279"/>
      <c r="G117" s="279"/>
      <c r="H117" s="279"/>
      <c r="I117" s="704"/>
      <c r="J117" s="704"/>
      <c r="K117" s="704"/>
      <c r="L117" s="704"/>
      <c r="M117" s="704"/>
      <c r="N117" s="704"/>
      <c r="O117" s="704"/>
      <c r="P117" s="704"/>
      <c r="Q117" s="704"/>
      <c r="R117" s="667"/>
      <c r="S117" s="667"/>
      <c r="T117" s="667"/>
      <c r="U117" s="292"/>
      <c r="V117" s="292"/>
      <c r="W117" s="292"/>
      <c r="X117" s="292"/>
      <c r="Y117" s="689"/>
      <c r="Z117" s="689"/>
      <c r="AA117" s="689"/>
      <c r="AB117" s="292"/>
      <c r="AC117" s="276"/>
      <c r="AD117" s="276"/>
      <c r="AE117" s="276"/>
      <c r="AF117" s="301"/>
      <c r="AG117" s="301"/>
      <c r="AH117" s="301"/>
      <c r="AI117" s="276"/>
      <c r="AJ117" s="276"/>
      <c r="AT117" s="301"/>
    </row>
    <row r="118" spans="1:46" ht="17.149999999999999" customHeight="1">
      <c r="A118" s="698" t="s">
        <v>818</v>
      </c>
      <c r="B118" s="699"/>
      <c r="C118" s="699"/>
      <c r="D118" s="699"/>
      <c r="E118" s="699"/>
      <c r="F118" s="699"/>
      <c r="G118" s="699"/>
      <c r="H118" s="699"/>
      <c r="I118" s="699"/>
      <c r="J118" s="699"/>
      <c r="K118" s="699"/>
      <c r="L118" s="699"/>
      <c r="M118" s="699"/>
      <c r="N118" s="699"/>
      <c r="O118" s="699"/>
      <c r="P118" s="699"/>
      <c r="Q118" s="699"/>
      <c r="R118" s="699"/>
      <c r="S118" s="699"/>
      <c r="T118" s="699"/>
      <c r="U118" s="699"/>
      <c r="V118" s="699"/>
      <c r="W118" s="699"/>
      <c r="X118" s="699"/>
      <c r="Y118" s="699"/>
      <c r="Z118" s="699"/>
      <c r="AA118" s="699"/>
      <c r="AB118" s="699"/>
      <c r="AC118" s="699"/>
      <c r="AD118" s="699"/>
      <c r="AE118" s="699"/>
      <c r="AF118" s="699"/>
      <c r="AG118" s="699"/>
      <c r="AH118" s="699"/>
      <c r="AI118" s="699"/>
      <c r="AJ118" s="699"/>
      <c r="AK118" s="699"/>
      <c r="AL118" s="699"/>
      <c r="AM118" s="699"/>
      <c r="AN118" s="699"/>
      <c r="AO118" s="699"/>
      <c r="AP118" s="699"/>
      <c r="AQ118" s="699"/>
      <c r="AR118" s="699"/>
      <c r="AS118" s="699"/>
      <c r="AT118" s="700"/>
    </row>
    <row r="119" spans="1:46" ht="30" customHeight="1">
      <c r="A119" s="708" t="s">
        <v>827</v>
      </c>
      <c r="B119" s="708"/>
      <c r="C119" s="708"/>
      <c r="D119" s="708"/>
      <c r="E119" s="708"/>
      <c r="F119" s="708"/>
      <c r="G119" s="708"/>
      <c r="H119" s="708"/>
      <c r="I119" s="708"/>
      <c r="J119" s="708"/>
      <c r="K119" s="708"/>
      <c r="L119" s="708"/>
      <c r="M119" s="708"/>
      <c r="N119" s="708"/>
      <c r="O119" s="708"/>
      <c r="P119" s="708"/>
      <c r="Q119" s="708"/>
      <c r="R119" s="708"/>
      <c r="S119" s="708"/>
      <c r="T119" s="708"/>
      <c r="U119" s="708"/>
      <c r="V119" s="708"/>
      <c r="W119" s="708"/>
      <c r="X119" s="708"/>
      <c r="Y119" s="708"/>
      <c r="Z119" s="708"/>
      <c r="AA119" s="708"/>
      <c r="AB119" s="708"/>
      <c r="AC119" s="708"/>
      <c r="AD119" s="708"/>
      <c r="AE119" s="708"/>
      <c r="AF119" s="708"/>
      <c r="AG119" s="708"/>
      <c r="AH119" s="708"/>
      <c r="AI119" s="708"/>
      <c r="AJ119" s="708"/>
      <c r="AK119" s="708"/>
      <c r="AL119" s="708"/>
      <c r="AM119" s="708"/>
      <c r="AN119" s="708"/>
      <c r="AO119" s="708"/>
      <c r="AP119" s="708"/>
      <c r="AQ119" s="708"/>
      <c r="AR119" s="708"/>
      <c r="AS119" s="708"/>
      <c r="AT119" s="708"/>
    </row>
    <row r="120" spans="1:46" ht="17.149999999999999" customHeight="1">
      <c r="A120" s="303"/>
      <c r="D120" s="302"/>
      <c r="E120" s="302"/>
      <c r="F120" s="302"/>
      <c r="G120" s="302"/>
      <c r="H120" s="302"/>
      <c r="I120" s="302"/>
      <c r="J120" s="302"/>
      <c r="K120" s="302"/>
      <c r="L120" s="302"/>
      <c r="M120" s="302"/>
      <c r="N120" s="302"/>
      <c r="O120" s="302"/>
      <c r="P120" s="302"/>
      <c r="Q120" s="302"/>
      <c r="R120" s="302"/>
      <c r="S120" s="302"/>
      <c r="T120" s="302"/>
      <c r="U120" s="276"/>
      <c r="V120" s="276"/>
      <c r="W120" s="276"/>
      <c r="X120" s="302"/>
      <c r="Y120" s="302"/>
      <c r="Z120" s="302"/>
      <c r="AA120" s="302"/>
      <c r="AB120" s="302"/>
      <c r="AC120" s="302"/>
      <c r="AD120" s="302"/>
      <c r="AE120" s="302"/>
      <c r="AF120" s="302"/>
      <c r="AG120" s="302"/>
      <c r="AH120" s="302"/>
      <c r="AI120" s="302"/>
      <c r="AJ120" s="302"/>
      <c r="AK120" s="302"/>
      <c r="AL120" s="302"/>
      <c r="AM120" s="302"/>
      <c r="AN120" s="302"/>
      <c r="AO120" s="302"/>
      <c r="AP120" s="302"/>
      <c r="AQ120" s="302"/>
      <c r="AR120" s="302"/>
      <c r="AS120" s="302"/>
      <c r="AT120" s="302"/>
    </row>
    <row r="121" spans="1:46" ht="17.149999999999999" customHeight="1">
      <c r="A121" s="665" t="s">
        <v>823</v>
      </c>
      <c r="B121" s="665"/>
      <c r="C121" s="665"/>
      <c r="D121" s="665"/>
      <c r="E121" s="665"/>
      <c r="F121" s="665"/>
      <c r="G121" s="665"/>
      <c r="H121" s="665"/>
      <c r="I121" s="665"/>
      <c r="J121" s="665"/>
      <c r="K121" s="665"/>
      <c r="L121" s="665"/>
      <c r="M121" s="665"/>
      <c r="N121" s="665"/>
      <c r="O121" s="665"/>
      <c r="P121" s="665"/>
      <c r="Q121" s="665"/>
      <c r="R121" s="665"/>
      <c r="S121" s="665"/>
      <c r="T121" s="665"/>
      <c r="U121" s="665"/>
      <c r="V121" s="665"/>
      <c r="W121" s="665"/>
      <c r="X121" s="665"/>
      <c r="Y121" s="665"/>
      <c r="Z121" s="665"/>
      <c r="AA121" s="665"/>
      <c r="AB121" s="665"/>
      <c r="AC121" s="665"/>
      <c r="AD121" s="665"/>
      <c r="AE121" s="665"/>
      <c r="AF121" s="665"/>
      <c r="AG121" s="665"/>
      <c r="AH121" s="665"/>
      <c r="AI121" s="665"/>
      <c r="AJ121" s="665"/>
      <c r="AK121" s="665"/>
      <c r="AL121" s="665"/>
      <c r="AM121" s="665"/>
      <c r="AN121" s="665"/>
      <c r="AO121" s="665"/>
      <c r="AP121" s="665"/>
      <c r="AQ121" s="665"/>
      <c r="AR121" s="665"/>
      <c r="AS121" s="665"/>
      <c r="AT121" s="665"/>
    </row>
    <row r="122" spans="1:46" ht="17.149999999999999" customHeight="1">
      <c r="A122" s="304"/>
      <c r="D122" s="302"/>
      <c r="E122" s="302"/>
      <c r="F122" s="302"/>
      <c r="G122" s="302"/>
      <c r="H122" s="302"/>
      <c r="I122" s="302"/>
      <c r="J122" s="302"/>
      <c r="K122" s="302"/>
      <c r="L122" s="302"/>
      <c r="M122" s="302"/>
      <c r="N122" s="302"/>
      <c r="O122" s="302"/>
      <c r="P122" s="302"/>
      <c r="Q122" s="302"/>
      <c r="R122" s="302"/>
      <c r="S122" s="302"/>
      <c r="T122" s="302"/>
      <c r="U122" s="276"/>
      <c r="V122" s="276"/>
      <c r="W122" s="276"/>
      <c r="X122" s="302"/>
      <c r="Y122" s="302"/>
      <c r="Z122" s="302"/>
      <c r="AA122" s="302"/>
      <c r="AB122" s="302"/>
      <c r="AC122" s="302"/>
      <c r="AD122" s="302"/>
      <c r="AE122" s="302"/>
      <c r="AF122" s="302"/>
      <c r="AG122" s="302"/>
      <c r="AH122" s="302"/>
      <c r="AI122" s="302"/>
      <c r="AJ122" s="302"/>
      <c r="AK122" s="302"/>
      <c r="AL122" s="302"/>
      <c r="AM122" s="302"/>
      <c r="AN122" s="302"/>
      <c r="AO122" s="302"/>
      <c r="AP122" s="302"/>
      <c r="AQ122" s="302"/>
      <c r="AR122" s="302"/>
      <c r="AS122" s="302"/>
      <c r="AT122" s="302"/>
    </row>
    <row r="123" spans="1:46" ht="25.5" customHeight="1">
      <c r="A123" s="666" t="s">
        <v>824</v>
      </c>
      <c r="B123" s="666"/>
      <c r="C123" s="666"/>
      <c r="D123" s="666"/>
      <c r="E123" s="666"/>
      <c r="F123" s="666"/>
      <c r="G123" s="666"/>
      <c r="H123" s="666"/>
      <c r="I123" s="666"/>
      <c r="J123" s="666"/>
      <c r="K123" s="666"/>
      <c r="L123" s="666"/>
      <c r="M123" s="666"/>
      <c r="N123" s="666"/>
      <c r="O123" s="666"/>
      <c r="P123" s="666"/>
      <c r="Q123" s="666"/>
      <c r="R123" s="666"/>
      <c r="S123" s="666"/>
      <c r="T123" s="666"/>
      <c r="U123" s="666"/>
      <c r="V123" s="666"/>
      <c r="W123" s="666"/>
      <c r="X123" s="666"/>
      <c r="Y123" s="666"/>
      <c r="Z123" s="666"/>
      <c r="AA123" s="666"/>
      <c r="AB123" s="666"/>
      <c r="AC123" s="666"/>
      <c r="AD123" s="666"/>
      <c r="AE123" s="666"/>
      <c r="AF123" s="666"/>
      <c r="AG123" s="666"/>
      <c r="AH123" s="666"/>
      <c r="AI123" s="666"/>
      <c r="AJ123" s="666"/>
      <c r="AK123" s="666"/>
      <c r="AL123" s="666"/>
      <c r="AM123" s="666"/>
      <c r="AN123" s="666"/>
      <c r="AO123" s="666"/>
      <c r="AP123" s="666"/>
      <c r="AQ123" s="666"/>
      <c r="AR123" s="666"/>
      <c r="AS123" s="666"/>
      <c r="AT123" s="666"/>
    </row>
    <row r="124" spans="1:46" ht="17.149999999999999" customHeight="1">
      <c r="A124" s="305"/>
      <c r="D124" s="302"/>
      <c r="E124" s="302"/>
      <c r="F124" s="302"/>
      <c r="G124" s="302"/>
      <c r="H124" s="302"/>
      <c r="I124" s="302"/>
      <c r="J124" s="302"/>
      <c r="K124" s="302"/>
      <c r="L124" s="302"/>
      <c r="M124" s="302"/>
      <c r="N124" s="302"/>
      <c r="O124" s="302"/>
      <c r="P124" s="302"/>
      <c r="Q124" s="302"/>
      <c r="R124" s="302"/>
      <c r="S124" s="302"/>
      <c r="T124" s="302"/>
      <c r="U124" s="276"/>
      <c r="V124" s="276"/>
      <c r="W124" s="276"/>
      <c r="X124" s="302"/>
      <c r="Y124" s="302"/>
      <c r="Z124" s="302"/>
      <c r="AA124" s="302"/>
      <c r="AB124" s="302"/>
      <c r="AC124" s="302"/>
      <c r="AD124" s="302"/>
      <c r="AE124" s="302"/>
      <c r="AF124" s="302"/>
      <c r="AG124" s="302"/>
      <c r="AH124" s="302"/>
      <c r="AI124" s="302"/>
      <c r="AJ124" s="302"/>
      <c r="AK124" s="302"/>
      <c r="AL124" s="302"/>
      <c r="AM124" s="302"/>
      <c r="AN124" s="302"/>
      <c r="AO124" s="302"/>
      <c r="AP124" s="302"/>
      <c r="AQ124" s="302"/>
      <c r="AR124" s="302"/>
      <c r="AS124" s="302"/>
      <c r="AT124" s="302"/>
    </row>
    <row r="125" spans="1:46" ht="17.149999999999999" customHeight="1">
      <c r="A125" s="301"/>
      <c r="B125" s="301"/>
      <c r="C125" s="301"/>
      <c r="D125" s="301"/>
      <c r="E125" s="301"/>
      <c r="F125" s="301"/>
      <c r="G125" s="301"/>
      <c r="H125" s="301"/>
      <c r="I125" s="301"/>
      <c r="J125" s="301"/>
      <c r="K125" s="301"/>
      <c r="L125" s="301"/>
      <c r="M125" s="301"/>
      <c r="N125" s="723"/>
      <c r="O125" s="723"/>
      <c r="P125" s="723"/>
      <c r="Q125" s="723"/>
      <c r="R125" s="723"/>
      <c r="S125" s="723"/>
      <c r="T125" s="723"/>
      <c r="U125" s="723"/>
      <c r="V125" s="723"/>
      <c r="W125" s="723"/>
      <c r="X125" s="723"/>
      <c r="Y125" s="723"/>
      <c r="Z125" s="723"/>
      <c r="AA125" s="723"/>
      <c r="AB125" s="723"/>
      <c r="AC125" s="723"/>
      <c r="AD125" s="723"/>
      <c r="AE125" s="723"/>
      <c r="AF125" s="723"/>
      <c r="AG125" s="301"/>
      <c r="AH125" s="301"/>
      <c r="AI125" s="301"/>
      <c r="AJ125" s="301"/>
      <c r="AK125" s="301"/>
      <c r="AL125" s="301"/>
      <c r="AM125" s="301"/>
      <c r="AN125" s="301"/>
      <c r="AO125" s="301"/>
      <c r="AP125" s="301"/>
      <c r="AQ125" s="301"/>
      <c r="AR125" s="301"/>
      <c r="AS125" s="301"/>
      <c r="AT125" s="301"/>
    </row>
    <row r="126" spans="1:46" s="276" customFormat="1">
      <c r="N126" s="723"/>
      <c r="O126" s="723"/>
      <c r="P126" s="723"/>
      <c r="Q126" s="723"/>
      <c r="R126" s="723"/>
      <c r="S126" s="723"/>
      <c r="T126" s="723"/>
      <c r="U126" s="723"/>
      <c r="V126" s="723"/>
      <c r="W126" s="723"/>
      <c r="X126" s="723"/>
      <c r="Y126" s="723"/>
      <c r="Z126" s="723"/>
      <c r="AA126" s="723"/>
      <c r="AB126" s="723"/>
      <c r="AC126" s="723"/>
      <c r="AD126" s="723"/>
      <c r="AE126" s="723"/>
      <c r="AF126" s="723"/>
    </row>
    <row r="127" spans="1:46" s="276" customFormat="1" ht="17.149999999999999" customHeight="1">
      <c r="A127" s="689"/>
      <c r="B127" s="689"/>
      <c r="C127" s="689"/>
      <c r="D127" s="689"/>
      <c r="E127" s="689"/>
      <c r="F127" s="689"/>
      <c r="G127" s="704"/>
      <c r="H127" s="704"/>
      <c r="I127" s="704"/>
      <c r="J127" s="704"/>
      <c r="K127" s="704"/>
      <c r="L127" s="704"/>
      <c r="M127" s="704"/>
      <c r="N127" s="723"/>
      <c r="O127" s="723"/>
      <c r="P127" s="723"/>
      <c r="Q127" s="723"/>
      <c r="R127" s="723"/>
      <c r="S127" s="723"/>
      <c r="T127" s="723"/>
      <c r="U127" s="723"/>
      <c r="V127" s="723"/>
      <c r="W127" s="723"/>
      <c r="X127" s="723"/>
      <c r="Y127" s="723"/>
      <c r="Z127" s="723"/>
      <c r="AA127" s="723"/>
      <c r="AB127" s="723"/>
      <c r="AC127" s="723"/>
      <c r="AD127" s="723"/>
      <c r="AE127" s="723"/>
      <c r="AF127" s="723"/>
      <c r="AG127" s="704"/>
      <c r="AH127" s="704"/>
      <c r="AI127" s="704"/>
      <c r="AJ127" s="704"/>
      <c r="AK127" s="704"/>
      <c r="AL127" s="704"/>
      <c r="AM127" s="704"/>
      <c r="AN127" s="704"/>
      <c r="AO127" s="704"/>
      <c r="AP127" s="704"/>
      <c r="AQ127" s="704"/>
      <c r="AR127" s="704"/>
      <c r="AS127" s="704"/>
      <c r="AT127" s="704"/>
    </row>
    <row r="128" spans="1:46" s="276" customFormat="1" ht="17.149999999999999" customHeight="1">
      <c r="A128" s="689"/>
      <c r="B128" s="689"/>
      <c r="C128" s="689"/>
      <c r="D128" s="689"/>
      <c r="E128" s="689"/>
      <c r="F128" s="689"/>
      <c r="G128" s="704"/>
      <c r="H128" s="704"/>
      <c r="I128" s="704"/>
      <c r="J128" s="704"/>
      <c r="K128" s="704"/>
      <c r="L128" s="704"/>
      <c r="M128" s="704"/>
      <c r="N128" s="731"/>
      <c r="O128" s="731"/>
      <c r="P128" s="731"/>
      <c r="Q128" s="731"/>
      <c r="R128" s="731"/>
      <c r="S128" s="731"/>
      <c r="T128" s="731"/>
      <c r="U128" s="731"/>
      <c r="V128" s="731"/>
      <c r="W128" s="731"/>
      <c r="X128" s="731"/>
      <c r="Y128" s="731"/>
      <c r="Z128" s="731"/>
      <c r="AA128" s="731"/>
      <c r="AB128" s="731"/>
      <c r="AC128" s="731"/>
      <c r="AD128" s="731"/>
      <c r="AE128" s="731"/>
      <c r="AF128" s="731"/>
      <c r="AG128" s="704"/>
      <c r="AH128" s="704"/>
      <c r="AI128" s="704"/>
      <c r="AJ128" s="704"/>
      <c r="AK128" s="704"/>
      <c r="AL128" s="704"/>
      <c r="AM128" s="704"/>
      <c r="AN128" s="704"/>
      <c r="AO128" s="704"/>
      <c r="AP128" s="704"/>
      <c r="AQ128" s="704"/>
      <c r="AR128" s="704"/>
      <c r="AS128" s="704"/>
      <c r="AT128" s="704"/>
    </row>
    <row r="129" spans="1:46" s="276" customFormat="1" ht="17.149999999999999" customHeight="1">
      <c r="A129" s="667" t="s">
        <v>819</v>
      </c>
      <c r="B129" s="667"/>
      <c r="C129" s="667"/>
      <c r="D129" s="667"/>
      <c r="E129" s="667"/>
      <c r="F129" s="667"/>
      <c r="G129" s="667"/>
      <c r="H129" s="667"/>
      <c r="I129" s="667"/>
      <c r="J129" s="667"/>
      <c r="K129" s="667"/>
      <c r="L129" s="667"/>
      <c r="M129" s="667"/>
      <c r="N129" s="667"/>
      <c r="O129" s="667"/>
      <c r="P129" s="667"/>
      <c r="Q129" s="667"/>
      <c r="R129" s="667"/>
      <c r="S129" s="667"/>
      <c r="T129" s="667"/>
      <c r="U129" s="667"/>
      <c r="V129" s="667"/>
      <c r="W129" s="667"/>
      <c r="X129" s="667"/>
      <c r="Y129" s="667"/>
      <c r="Z129" s="667"/>
      <c r="AA129" s="667"/>
      <c r="AB129" s="667"/>
      <c r="AC129" s="667"/>
      <c r="AD129" s="667"/>
      <c r="AE129" s="667"/>
      <c r="AF129" s="667"/>
      <c r="AG129" s="667"/>
      <c r="AH129" s="667"/>
      <c r="AI129" s="667"/>
      <c r="AJ129" s="667"/>
      <c r="AK129" s="667"/>
      <c r="AL129" s="667"/>
      <c r="AM129" s="667"/>
      <c r="AN129" s="667"/>
      <c r="AO129" s="667"/>
      <c r="AP129" s="667"/>
      <c r="AQ129" s="667"/>
      <c r="AR129" s="667"/>
      <c r="AS129" s="667"/>
      <c r="AT129" s="667"/>
    </row>
    <row r="130" spans="1:46" s="276" customFormat="1" ht="17.149999999999999" customHeight="1">
      <c r="A130" s="689"/>
      <c r="B130" s="689"/>
      <c r="C130" s="689"/>
      <c r="D130" s="689"/>
      <c r="E130" s="689"/>
      <c r="F130" s="689"/>
      <c r="G130" s="704"/>
      <c r="H130" s="704"/>
      <c r="I130" s="704"/>
      <c r="J130" s="704"/>
      <c r="K130" s="704"/>
      <c r="L130" s="704"/>
      <c r="M130" s="704"/>
      <c r="N130" s="667"/>
      <c r="O130" s="667"/>
      <c r="P130" s="667"/>
      <c r="Q130" s="667"/>
      <c r="R130" s="667"/>
      <c r="S130" s="667"/>
      <c r="T130" s="704"/>
      <c r="U130" s="704"/>
      <c r="V130" s="704"/>
      <c r="W130" s="704"/>
      <c r="X130" s="704"/>
      <c r="Y130" s="704"/>
      <c r="Z130" s="704"/>
      <c r="AA130" s="667"/>
      <c r="AB130" s="667"/>
      <c r="AC130" s="667"/>
      <c r="AD130" s="667"/>
      <c r="AE130" s="667"/>
      <c r="AF130" s="667"/>
      <c r="AG130" s="704"/>
      <c r="AH130" s="704"/>
      <c r="AI130" s="704"/>
      <c r="AJ130" s="704"/>
      <c r="AK130" s="704"/>
      <c r="AL130" s="704"/>
      <c r="AM130" s="704"/>
      <c r="AN130" s="704"/>
      <c r="AO130" s="704"/>
      <c r="AP130" s="704"/>
      <c r="AQ130" s="704"/>
      <c r="AR130" s="704"/>
      <c r="AS130" s="704"/>
      <c r="AT130" s="704"/>
    </row>
    <row r="131" spans="1:46" ht="17.149999999999999" customHeight="1">
      <c r="A131" s="723"/>
      <c r="B131" s="723"/>
      <c r="C131" s="723"/>
      <c r="D131" s="723"/>
      <c r="E131" s="723"/>
      <c r="F131" s="723"/>
      <c r="G131" s="723"/>
      <c r="H131" s="723"/>
      <c r="I131" s="723"/>
      <c r="J131" s="723"/>
      <c r="K131" s="723"/>
      <c r="L131" s="723"/>
      <c r="M131" s="723"/>
      <c r="N131" s="723"/>
      <c r="O131" s="723"/>
      <c r="P131" s="723"/>
      <c r="Q131" s="723"/>
      <c r="R131" s="723"/>
      <c r="S131" s="723"/>
      <c r="T131" s="723"/>
      <c r="U131" s="723"/>
      <c r="V131" s="723"/>
      <c r="W131" s="723"/>
      <c r="X131" s="723"/>
      <c r="Y131" s="723"/>
      <c r="Z131" s="723"/>
      <c r="AA131" s="723"/>
      <c r="AB131" s="723"/>
      <c r="AC131" s="723"/>
      <c r="AD131" s="723"/>
      <c r="AE131" s="723"/>
      <c r="AF131" s="723"/>
      <c r="AG131" s="723"/>
      <c r="AH131" s="723"/>
      <c r="AI131" s="723"/>
      <c r="AJ131" s="723"/>
      <c r="AK131" s="723"/>
      <c r="AL131" s="723"/>
      <c r="AM131" s="723"/>
      <c r="AN131" s="723"/>
      <c r="AO131" s="723"/>
      <c r="AP131" s="723"/>
      <c r="AQ131" s="723"/>
      <c r="AR131" s="723"/>
      <c r="AS131" s="723"/>
      <c r="AT131" s="723"/>
    </row>
    <row r="132" spans="1:46" ht="17.149999999999999" customHeight="1">
      <c r="A132" s="668" t="s">
        <v>826</v>
      </c>
      <c r="B132" s="669"/>
      <c r="C132" s="669"/>
      <c r="D132" s="669"/>
      <c r="E132" s="669"/>
      <c r="F132" s="669"/>
      <c r="G132" s="669"/>
      <c r="H132" s="669"/>
      <c r="I132" s="669"/>
      <c r="J132" s="669"/>
      <c r="K132" s="669"/>
      <c r="L132" s="669"/>
      <c r="M132" s="669"/>
      <c r="N132" s="669"/>
      <c r="O132" s="669"/>
      <c r="P132" s="669"/>
      <c r="Q132" s="669"/>
      <c r="R132" s="669"/>
      <c r="S132" s="669"/>
      <c r="T132" s="669"/>
      <c r="U132" s="669"/>
      <c r="V132" s="669"/>
      <c r="W132" s="669"/>
      <c r="X132" s="669"/>
      <c r="Y132" s="669"/>
      <c r="Z132" s="669"/>
      <c r="AA132" s="669"/>
      <c r="AB132" s="669"/>
      <c r="AC132" s="669"/>
      <c r="AD132" s="669"/>
      <c r="AE132" s="669"/>
      <c r="AF132" s="669"/>
      <c r="AG132" s="669"/>
      <c r="AH132" s="669"/>
      <c r="AI132" s="669"/>
      <c r="AJ132" s="669"/>
      <c r="AK132" s="669"/>
      <c r="AL132" s="669"/>
      <c r="AM132" s="669"/>
      <c r="AN132" s="669"/>
      <c r="AO132" s="669"/>
      <c r="AP132" s="669"/>
      <c r="AQ132" s="669"/>
      <c r="AR132" s="669"/>
      <c r="AS132" s="670"/>
      <c r="AT132" s="723"/>
    </row>
    <row r="133" spans="1:46" ht="17.149999999999999" customHeight="1">
      <c r="A133" s="671"/>
      <c r="B133" s="672"/>
      <c r="C133" s="672"/>
      <c r="D133" s="672"/>
      <c r="E133" s="672"/>
      <c r="F133" s="672"/>
      <c r="G133" s="672"/>
      <c r="H133" s="672"/>
      <c r="I133" s="672"/>
      <c r="J133" s="672"/>
      <c r="K133" s="672"/>
      <c r="L133" s="672"/>
      <c r="M133" s="672"/>
      <c r="N133" s="672"/>
      <c r="O133" s="672"/>
      <c r="P133" s="672"/>
      <c r="Q133" s="672"/>
      <c r="R133" s="672"/>
      <c r="S133" s="672"/>
      <c r="T133" s="672"/>
      <c r="U133" s="672"/>
      <c r="V133" s="672"/>
      <c r="W133" s="672"/>
      <c r="X133" s="672"/>
      <c r="Y133" s="672"/>
      <c r="Z133" s="672"/>
      <c r="AA133" s="672"/>
      <c r="AB133" s="672"/>
      <c r="AC133" s="672"/>
      <c r="AD133" s="672"/>
      <c r="AE133" s="672"/>
      <c r="AF133" s="672"/>
      <c r="AG133" s="672"/>
      <c r="AH133" s="672"/>
      <c r="AI133" s="672"/>
      <c r="AJ133" s="672"/>
      <c r="AK133" s="672"/>
      <c r="AL133" s="672"/>
      <c r="AM133" s="672"/>
      <c r="AN133" s="672"/>
      <c r="AO133" s="672"/>
      <c r="AP133" s="672"/>
      <c r="AQ133" s="672"/>
      <c r="AR133" s="672"/>
      <c r="AS133" s="673"/>
      <c r="AT133" s="723"/>
    </row>
    <row r="134" spans="1:46" ht="17.149999999999999" customHeight="1">
      <c r="A134" s="671"/>
      <c r="B134" s="672"/>
      <c r="C134" s="672"/>
      <c r="D134" s="672"/>
      <c r="E134" s="672"/>
      <c r="F134" s="672"/>
      <c r="G134" s="672"/>
      <c r="H134" s="672"/>
      <c r="I134" s="672"/>
      <c r="J134" s="672"/>
      <c r="K134" s="672"/>
      <c r="L134" s="672"/>
      <c r="M134" s="672"/>
      <c r="N134" s="672"/>
      <c r="O134" s="672"/>
      <c r="P134" s="672"/>
      <c r="Q134" s="672"/>
      <c r="R134" s="672"/>
      <c r="S134" s="672"/>
      <c r="T134" s="672"/>
      <c r="U134" s="672"/>
      <c r="V134" s="672"/>
      <c r="W134" s="672"/>
      <c r="X134" s="672"/>
      <c r="Y134" s="672"/>
      <c r="Z134" s="672"/>
      <c r="AA134" s="672"/>
      <c r="AB134" s="672"/>
      <c r="AC134" s="672"/>
      <c r="AD134" s="672"/>
      <c r="AE134" s="672"/>
      <c r="AF134" s="672"/>
      <c r="AG134" s="672"/>
      <c r="AH134" s="672"/>
      <c r="AI134" s="672"/>
      <c r="AJ134" s="672"/>
      <c r="AK134" s="672"/>
      <c r="AL134" s="672"/>
      <c r="AM134" s="672"/>
      <c r="AN134" s="672"/>
      <c r="AO134" s="672"/>
      <c r="AP134" s="672"/>
      <c r="AQ134" s="672"/>
      <c r="AR134" s="672"/>
      <c r="AS134" s="673"/>
      <c r="AT134" s="723"/>
    </row>
    <row r="135" spans="1:46" ht="17.149999999999999" customHeight="1">
      <c r="A135" s="674"/>
      <c r="B135" s="675"/>
      <c r="C135" s="675"/>
      <c r="D135" s="675"/>
      <c r="E135" s="675"/>
      <c r="F135" s="675"/>
      <c r="G135" s="675"/>
      <c r="H135" s="675"/>
      <c r="I135" s="675"/>
      <c r="J135" s="675"/>
      <c r="K135" s="675"/>
      <c r="L135" s="675"/>
      <c r="M135" s="675"/>
      <c r="N135" s="675"/>
      <c r="O135" s="675"/>
      <c r="P135" s="675"/>
      <c r="Q135" s="675"/>
      <c r="R135" s="675"/>
      <c r="S135" s="675"/>
      <c r="T135" s="675"/>
      <c r="U135" s="675"/>
      <c r="V135" s="675"/>
      <c r="W135" s="675"/>
      <c r="X135" s="675"/>
      <c r="Y135" s="675"/>
      <c r="Z135" s="675"/>
      <c r="AA135" s="675"/>
      <c r="AB135" s="675"/>
      <c r="AC135" s="675"/>
      <c r="AD135" s="675"/>
      <c r="AE135" s="675"/>
      <c r="AF135" s="675"/>
      <c r="AG135" s="675"/>
      <c r="AH135" s="675"/>
      <c r="AI135" s="675"/>
      <c r="AJ135" s="675"/>
      <c r="AK135" s="675"/>
      <c r="AL135" s="675"/>
      <c r="AM135" s="675"/>
      <c r="AN135" s="675"/>
      <c r="AO135" s="675"/>
      <c r="AP135" s="675"/>
      <c r="AQ135" s="675"/>
      <c r="AR135" s="675"/>
      <c r="AS135" s="676"/>
      <c r="AT135" s="301"/>
    </row>
    <row r="136" spans="1:46" ht="30.75" customHeight="1">
      <c r="A136" s="278" t="s">
        <v>821</v>
      </c>
      <c r="B136" s="278"/>
      <c r="C136" s="278"/>
      <c r="D136" s="278"/>
      <c r="E136" s="278"/>
      <c r="F136" s="278"/>
      <c r="G136" s="278"/>
      <c r="H136" s="278"/>
      <c r="I136" s="306"/>
      <c r="J136" s="306"/>
      <c r="K136" s="306"/>
      <c r="L136" s="306"/>
      <c r="M136" s="306"/>
      <c r="N136" s="306"/>
      <c r="O136" s="306"/>
      <c r="P136" s="306"/>
      <c r="Q136" s="306"/>
      <c r="R136" s="306"/>
      <c r="S136" s="306"/>
      <c r="T136" s="765">
        <f>+'INFO CLIENTE'!B16</f>
        <v>0</v>
      </c>
      <c r="U136" s="765"/>
      <c r="V136" s="765"/>
      <c r="W136" s="765"/>
      <c r="X136" s="765"/>
      <c r="Y136" s="765"/>
      <c r="Z136" s="765"/>
      <c r="AA136" s="765"/>
      <c r="AB136" s="765"/>
      <c r="AC136" s="765"/>
      <c r="AD136" s="765"/>
      <c r="AE136" s="765"/>
      <c r="AF136" s="765"/>
      <c r="AG136" s="765"/>
      <c r="AH136" s="765"/>
      <c r="AI136" s="765"/>
      <c r="AJ136" s="765"/>
      <c r="AK136" s="765"/>
      <c r="AL136" s="765"/>
      <c r="AM136" s="765"/>
      <c r="AN136" s="765"/>
      <c r="AO136" s="765"/>
      <c r="AP136" s="765"/>
      <c r="AQ136" s="765"/>
      <c r="AR136" s="765"/>
      <c r="AS136" s="765"/>
      <c r="AT136" s="306"/>
    </row>
    <row r="137" spans="1:46" ht="17.149999999999999" customHeight="1">
      <c r="A137" s="301"/>
      <c r="B137" s="301"/>
      <c r="C137" s="301"/>
      <c r="D137" s="301"/>
      <c r="E137" s="301"/>
      <c r="F137" s="301"/>
      <c r="G137" s="301"/>
      <c r="H137" s="301"/>
      <c r="I137" s="301"/>
      <c r="J137" s="301"/>
      <c r="K137" s="301"/>
      <c r="L137" s="301"/>
      <c r="M137" s="301"/>
      <c r="N137" s="301"/>
      <c r="O137" s="301"/>
      <c r="P137" s="301"/>
      <c r="Q137" s="301"/>
      <c r="R137" s="301"/>
      <c r="S137" s="301"/>
      <c r="T137" s="301"/>
      <c r="U137" s="301"/>
      <c r="V137" s="301"/>
      <c r="W137" s="301"/>
      <c r="X137" s="301"/>
      <c r="Y137" s="301"/>
      <c r="Z137" s="301"/>
      <c r="AA137" s="301"/>
      <c r="AB137" s="301"/>
      <c r="AC137" s="301"/>
      <c r="AD137" s="301"/>
      <c r="AE137" s="301"/>
      <c r="AF137" s="301"/>
      <c r="AG137" s="301"/>
      <c r="AH137" s="301"/>
      <c r="AI137" s="301"/>
      <c r="AJ137" s="301"/>
      <c r="AK137" s="301"/>
      <c r="AL137" s="301"/>
      <c r="AM137" s="301"/>
      <c r="AN137" s="301"/>
      <c r="AO137" s="301"/>
      <c r="AP137" s="301"/>
      <c r="AQ137" s="301"/>
      <c r="AR137" s="301"/>
      <c r="AS137" s="301"/>
      <c r="AT137" s="301"/>
    </row>
    <row r="138" spans="1:46" ht="17.149999999999999" customHeight="1">
      <c r="A138" s="723"/>
      <c r="B138" s="723"/>
      <c r="C138" s="723"/>
      <c r="D138" s="723"/>
      <c r="E138" s="723"/>
      <c r="F138" s="723"/>
      <c r="G138" s="723"/>
      <c r="H138" s="723"/>
      <c r="I138" s="723"/>
      <c r="J138" s="723"/>
      <c r="K138" s="723"/>
      <c r="L138" s="723"/>
      <c r="M138" s="723"/>
      <c r="N138" s="723"/>
      <c r="O138" s="723"/>
      <c r="P138" s="723"/>
      <c r="Q138" s="723"/>
      <c r="R138" s="723"/>
      <c r="S138" s="723"/>
      <c r="T138" s="723"/>
      <c r="U138" s="723"/>
      <c r="V138" s="723"/>
      <c r="W138" s="723"/>
      <c r="X138" s="723"/>
      <c r="Y138" s="723"/>
      <c r="Z138" s="723"/>
      <c r="AA138" s="723"/>
      <c r="AB138" s="723"/>
      <c r="AC138" s="723"/>
      <c r="AD138" s="723"/>
      <c r="AE138" s="723"/>
      <c r="AF138" s="723"/>
      <c r="AG138" s="723"/>
      <c r="AH138" s="723"/>
      <c r="AI138" s="732"/>
      <c r="AJ138" s="732"/>
      <c r="AK138" s="732"/>
      <c r="AL138" s="732"/>
      <c r="AM138" s="732"/>
      <c r="AN138" s="732"/>
      <c r="AO138" s="732"/>
      <c r="AP138" s="732"/>
      <c r="AQ138" s="732"/>
      <c r="AR138" s="732"/>
      <c r="AS138" s="732"/>
      <c r="AT138" s="732"/>
    </row>
    <row r="139" spans="1:46" ht="17.149999999999999" customHeight="1">
      <c r="A139" s="723"/>
      <c r="B139" s="723"/>
      <c r="C139" s="723"/>
      <c r="D139" s="723"/>
      <c r="E139" s="723"/>
      <c r="F139" s="723"/>
      <c r="G139" s="723"/>
      <c r="H139" s="723"/>
      <c r="I139" s="723"/>
      <c r="J139" s="723"/>
      <c r="K139" s="723"/>
      <c r="L139" s="723"/>
      <c r="M139" s="723"/>
      <c r="N139" s="723"/>
      <c r="O139" s="723"/>
      <c r="P139" s="723"/>
      <c r="Q139" s="723"/>
      <c r="R139" s="723"/>
      <c r="S139" s="723"/>
      <c r="T139" s="723"/>
      <c r="U139" s="723"/>
      <c r="V139" s="723"/>
      <c r="W139" s="723"/>
      <c r="X139" s="723"/>
      <c r="Y139" s="723"/>
      <c r="Z139" s="723"/>
      <c r="AA139" s="723"/>
      <c r="AB139" s="723"/>
      <c r="AC139" s="723"/>
      <c r="AD139" s="723"/>
      <c r="AE139" s="723"/>
      <c r="AF139" s="723"/>
      <c r="AG139" s="723"/>
      <c r="AH139" s="723"/>
      <c r="AI139" s="732"/>
      <c r="AJ139" s="732"/>
      <c r="AK139" s="732"/>
      <c r="AL139" s="732"/>
      <c r="AM139" s="732"/>
      <c r="AN139" s="732"/>
      <c r="AO139" s="732"/>
      <c r="AP139" s="732"/>
      <c r="AQ139" s="732"/>
      <c r="AR139" s="732"/>
      <c r="AS139" s="732"/>
      <c r="AT139" s="732"/>
    </row>
    <row r="140" spans="1:46" ht="17.149999999999999" customHeight="1">
      <c r="A140" s="731"/>
      <c r="B140" s="731"/>
      <c r="C140" s="731"/>
      <c r="D140" s="731"/>
      <c r="E140" s="731"/>
      <c r="F140" s="731"/>
      <c r="G140" s="731"/>
      <c r="H140" s="731"/>
      <c r="I140" s="731"/>
      <c r="J140" s="731"/>
      <c r="K140" s="731"/>
      <c r="L140" s="731"/>
      <c r="M140" s="731"/>
      <c r="N140" s="731"/>
      <c r="O140" s="731"/>
      <c r="P140" s="731"/>
      <c r="Q140" s="723"/>
      <c r="R140" s="731"/>
      <c r="S140" s="731"/>
      <c r="T140" s="731"/>
      <c r="U140" s="731"/>
      <c r="V140" s="731"/>
      <c r="W140" s="731"/>
      <c r="X140" s="731"/>
      <c r="Y140" s="731"/>
      <c r="Z140" s="731"/>
      <c r="AA140" s="731"/>
      <c r="AB140" s="731"/>
      <c r="AC140" s="731"/>
      <c r="AD140" s="731"/>
      <c r="AE140" s="731"/>
      <c r="AF140" s="731"/>
      <c r="AG140" s="731"/>
      <c r="AH140" s="723"/>
      <c r="AI140" s="733"/>
      <c r="AJ140" s="733"/>
      <c r="AK140" s="733"/>
      <c r="AL140" s="733"/>
      <c r="AM140" s="733"/>
      <c r="AN140" s="733"/>
      <c r="AO140" s="733"/>
      <c r="AP140" s="733"/>
      <c r="AQ140" s="733"/>
      <c r="AR140" s="733"/>
      <c r="AS140" s="733"/>
      <c r="AT140" s="733"/>
    </row>
    <row r="141" spans="1:46" ht="17.149999999999999" customHeight="1">
      <c r="A141" s="734" t="s">
        <v>757</v>
      </c>
      <c r="B141" s="734"/>
      <c r="C141" s="734"/>
      <c r="D141" s="734"/>
      <c r="E141" s="734"/>
      <c r="F141" s="734"/>
      <c r="G141" s="734"/>
      <c r="H141" s="734"/>
      <c r="I141" s="734"/>
      <c r="J141" s="734"/>
      <c r="K141" s="734"/>
      <c r="L141" s="734"/>
      <c r="M141" s="734"/>
      <c r="N141" s="734"/>
      <c r="O141" s="734"/>
      <c r="P141" s="734"/>
      <c r="Q141" s="723"/>
      <c r="R141" s="734" t="s">
        <v>758</v>
      </c>
      <c r="S141" s="734"/>
      <c r="T141" s="734"/>
      <c r="U141" s="734"/>
      <c r="V141" s="734"/>
      <c r="W141" s="734"/>
      <c r="X141" s="734"/>
      <c r="Y141" s="734"/>
      <c r="Z141" s="734"/>
      <c r="AA141" s="734"/>
      <c r="AB141" s="734"/>
      <c r="AC141" s="734"/>
      <c r="AD141" s="734"/>
      <c r="AE141" s="734"/>
      <c r="AF141" s="734"/>
      <c r="AG141" s="734"/>
      <c r="AH141" s="723"/>
      <c r="AI141" s="734" t="s">
        <v>759</v>
      </c>
      <c r="AJ141" s="734"/>
      <c r="AK141" s="734"/>
      <c r="AL141" s="734"/>
      <c r="AM141" s="734"/>
      <c r="AN141" s="734"/>
      <c r="AO141" s="734"/>
      <c r="AP141" s="734"/>
      <c r="AQ141" s="734"/>
      <c r="AR141" s="734"/>
      <c r="AS141" s="734"/>
      <c r="AT141" s="734"/>
    </row>
    <row r="142" spans="1:46" ht="17.149999999999999" customHeight="1">
      <c r="A142" s="729"/>
      <c r="B142" s="729"/>
      <c r="C142" s="729"/>
      <c r="D142" s="729"/>
      <c r="E142" s="729"/>
      <c r="F142" s="729"/>
      <c r="G142" s="729"/>
      <c r="H142" s="729"/>
      <c r="I142" s="729"/>
      <c r="J142" s="729"/>
      <c r="K142" s="729"/>
      <c r="L142" s="729"/>
      <c r="M142" s="729"/>
      <c r="N142" s="729"/>
      <c r="O142" s="729"/>
      <c r="P142" s="729"/>
      <c r="Q142" s="729"/>
      <c r="R142" s="729"/>
      <c r="S142" s="729"/>
      <c r="T142" s="729"/>
      <c r="U142" s="729"/>
      <c r="V142" s="729"/>
      <c r="W142" s="729"/>
      <c r="X142" s="729"/>
      <c r="Y142" s="729"/>
      <c r="Z142" s="729"/>
      <c r="AA142" s="729"/>
      <c r="AB142" s="729"/>
      <c r="AC142" s="729"/>
      <c r="AD142" s="729"/>
      <c r="AE142" s="729"/>
      <c r="AF142" s="729"/>
      <c r="AG142" s="729"/>
      <c r="AH142" s="729"/>
      <c r="AI142" s="729"/>
      <c r="AJ142" s="729"/>
      <c r="AK142" s="729"/>
      <c r="AL142" s="729"/>
      <c r="AM142" s="729"/>
      <c r="AN142" s="729"/>
      <c r="AO142" s="729"/>
      <c r="AP142" s="729"/>
      <c r="AQ142" s="729"/>
      <c r="AR142" s="729"/>
      <c r="AS142" s="729"/>
      <c r="AT142" s="729"/>
    </row>
    <row r="143" spans="1:46" ht="17.149999999999999" customHeight="1">
      <c r="A143" s="727" t="s">
        <v>760</v>
      </c>
      <c r="B143" s="727"/>
      <c r="C143" s="727"/>
      <c r="D143" s="727"/>
      <c r="E143" s="727"/>
      <c r="F143" s="727"/>
      <c r="G143" s="727"/>
      <c r="H143" s="727"/>
      <c r="I143" s="727"/>
      <c r="J143" s="727"/>
      <c r="K143" s="727"/>
      <c r="L143" s="727"/>
      <c r="M143" s="727"/>
      <c r="N143" s="727"/>
      <c r="O143" s="727"/>
      <c r="P143" s="727"/>
      <c r="Q143" s="727"/>
      <c r="R143" s="727"/>
      <c r="S143" s="727"/>
      <c r="T143" s="727"/>
      <c r="U143" s="727"/>
      <c r="V143" s="727"/>
      <c r="W143" s="727"/>
      <c r="X143" s="727"/>
      <c r="Y143" s="727"/>
      <c r="Z143" s="727"/>
      <c r="AA143" s="727"/>
      <c r="AB143" s="727"/>
      <c r="AC143" s="727"/>
      <c r="AD143" s="727"/>
      <c r="AE143" s="727"/>
      <c r="AF143" s="727"/>
      <c r="AG143" s="727"/>
      <c r="AH143" s="727"/>
      <c r="AI143" s="727"/>
      <c r="AJ143" s="727"/>
      <c r="AK143" s="727"/>
      <c r="AL143" s="727"/>
      <c r="AM143" s="727"/>
      <c r="AN143" s="727"/>
      <c r="AO143" s="727"/>
      <c r="AP143" s="727"/>
      <c r="AQ143" s="727"/>
      <c r="AR143" s="727"/>
      <c r="AS143" s="727"/>
      <c r="AT143" s="727"/>
    </row>
    <row r="144" spans="1:46" ht="17.149999999999999" customHeight="1">
      <c r="A144" s="728" t="s">
        <v>898</v>
      </c>
      <c r="B144" s="728"/>
      <c r="C144" s="728"/>
      <c r="D144" s="728"/>
      <c r="E144" s="728"/>
      <c r="F144" s="728"/>
      <c r="G144" s="728"/>
      <c r="H144" s="728"/>
      <c r="I144" s="728"/>
      <c r="J144" s="728"/>
      <c r="K144" s="728"/>
      <c r="L144" s="728"/>
      <c r="M144" s="728"/>
      <c r="N144" s="728"/>
      <c r="O144" s="728"/>
      <c r="P144" s="728"/>
      <c r="Q144" s="728"/>
      <c r="R144" s="728"/>
      <c r="S144" s="728"/>
      <c r="T144" s="728"/>
      <c r="U144" s="728"/>
      <c r="V144" s="728"/>
      <c r="W144" s="728"/>
      <c r="X144" s="728"/>
      <c r="Y144" s="728"/>
      <c r="Z144" s="728"/>
      <c r="AA144" s="728"/>
      <c r="AB144" s="728"/>
      <c r="AC144" s="728"/>
      <c r="AD144" s="728"/>
      <c r="AE144" s="728"/>
      <c r="AF144" s="728"/>
      <c r="AG144" s="728"/>
      <c r="AH144" s="728"/>
      <c r="AI144" s="728"/>
      <c r="AJ144" s="728"/>
      <c r="AK144" s="728"/>
      <c r="AL144" s="728"/>
      <c r="AM144" s="728"/>
      <c r="AN144" s="728"/>
      <c r="AO144" s="728"/>
      <c r="AP144" s="728"/>
      <c r="AQ144" s="728"/>
      <c r="AR144" s="728"/>
      <c r="AS144" s="728"/>
      <c r="AT144" s="728"/>
    </row>
    <row r="145" spans="1:46" ht="17.149999999999999" customHeight="1">
      <c r="A145" s="728"/>
      <c r="B145" s="728"/>
      <c r="C145" s="728"/>
      <c r="D145" s="728"/>
      <c r="E145" s="728"/>
      <c r="F145" s="728"/>
      <c r="G145" s="728"/>
      <c r="H145" s="728"/>
      <c r="I145" s="728"/>
      <c r="J145" s="728"/>
      <c r="K145" s="728"/>
      <c r="L145" s="728"/>
      <c r="M145" s="728"/>
      <c r="N145" s="728"/>
      <c r="O145" s="728"/>
      <c r="P145" s="728"/>
      <c r="Q145" s="728"/>
      <c r="R145" s="728"/>
      <c r="S145" s="728"/>
      <c r="T145" s="728"/>
      <c r="U145" s="728"/>
      <c r="V145" s="728"/>
      <c r="W145" s="728"/>
      <c r="X145" s="728"/>
      <c r="Y145" s="728"/>
      <c r="Z145" s="728"/>
      <c r="AA145" s="728"/>
      <c r="AB145" s="728"/>
      <c r="AC145" s="728"/>
      <c r="AD145" s="728"/>
      <c r="AE145" s="728"/>
      <c r="AF145" s="728"/>
      <c r="AG145" s="728"/>
      <c r="AH145" s="728"/>
      <c r="AI145" s="728"/>
      <c r="AJ145" s="728"/>
      <c r="AK145" s="728"/>
      <c r="AL145" s="728"/>
      <c r="AM145" s="728"/>
      <c r="AN145" s="728"/>
      <c r="AO145" s="728"/>
      <c r="AP145" s="728"/>
      <c r="AQ145" s="728"/>
      <c r="AR145" s="728"/>
      <c r="AS145" s="728"/>
      <c r="AT145" s="728"/>
    </row>
    <row r="146" spans="1:46" ht="17.149999999999999" customHeight="1">
      <c r="A146" s="728"/>
      <c r="B146" s="728"/>
      <c r="C146" s="728"/>
      <c r="D146" s="728"/>
      <c r="E146" s="728"/>
      <c r="F146" s="728"/>
      <c r="G146" s="728"/>
      <c r="H146" s="728"/>
      <c r="I146" s="728"/>
      <c r="J146" s="728"/>
      <c r="K146" s="728"/>
      <c r="L146" s="728"/>
      <c r="M146" s="728"/>
      <c r="N146" s="728"/>
      <c r="O146" s="728"/>
      <c r="P146" s="728"/>
      <c r="Q146" s="728"/>
      <c r="R146" s="728"/>
      <c r="S146" s="728"/>
      <c r="T146" s="728"/>
      <c r="U146" s="728"/>
      <c r="V146" s="728"/>
      <c r="W146" s="728"/>
      <c r="X146" s="728"/>
      <c r="Y146" s="728"/>
      <c r="Z146" s="728"/>
      <c r="AA146" s="728"/>
      <c r="AB146" s="728"/>
      <c r="AC146" s="728"/>
      <c r="AD146" s="728"/>
      <c r="AE146" s="728"/>
      <c r="AF146" s="728"/>
      <c r="AG146" s="728"/>
      <c r="AH146" s="728"/>
      <c r="AI146" s="728"/>
      <c r="AJ146" s="728"/>
      <c r="AK146" s="728"/>
      <c r="AL146" s="728"/>
      <c r="AM146" s="728"/>
      <c r="AN146" s="728"/>
      <c r="AO146" s="728"/>
      <c r="AP146" s="728"/>
      <c r="AQ146" s="728"/>
      <c r="AR146" s="728"/>
      <c r="AS146" s="728"/>
      <c r="AT146" s="728"/>
    </row>
    <row r="147" spans="1:46" ht="9" customHeight="1">
      <c r="A147" s="729"/>
      <c r="B147" s="729"/>
      <c r="C147" s="729"/>
      <c r="D147" s="729"/>
      <c r="E147" s="729"/>
      <c r="F147" s="729"/>
      <c r="G147" s="729"/>
      <c r="H147" s="729"/>
      <c r="I147" s="729"/>
      <c r="J147" s="729"/>
      <c r="K147" s="729"/>
      <c r="L147" s="729"/>
      <c r="M147" s="729"/>
      <c r="N147" s="729"/>
      <c r="O147" s="729"/>
      <c r="P147" s="729"/>
      <c r="Q147" s="729"/>
      <c r="R147" s="729"/>
      <c r="S147" s="729"/>
      <c r="T147" s="729"/>
      <c r="U147" s="729"/>
      <c r="V147" s="729"/>
      <c r="W147" s="729"/>
      <c r="X147" s="729"/>
      <c r="Y147" s="729"/>
      <c r="Z147" s="729"/>
      <c r="AA147" s="729"/>
      <c r="AB147" s="729"/>
      <c r="AC147" s="729"/>
      <c r="AD147" s="729"/>
      <c r="AE147" s="729"/>
      <c r="AF147" s="729"/>
      <c r="AG147" s="729"/>
      <c r="AH147" s="729"/>
      <c r="AI147" s="729"/>
      <c r="AJ147" s="729"/>
      <c r="AK147" s="729"/>
      <c r="AL147" s="729"/>
      <c r="AM147" s="729"/>
      <c r="AN147" s="729"/>
      <c r="AO147" s="729"/>
      <c r="AP147" s="729"/>
      <c r="AQ147" s="729"/>
      <c r="AR147" s="729"/>
      <c r="AS147" s="729"/>
      <c r="AT147" s="729"/>
    </row>
    <row r="148" spans="1:46" ht="30.75" customHeight="1">
      <c r="A148" s="730" t="s">
        <v>822</v>
      </c>
      <c r="B148" s="730"/>
      <c r="C148" s="730"/>
      <c r="D148" s="730"/>
      <c r="E148" s="730"/>
      <c r="F148" s="730"/>
      <c r="G148" s="730"/>
      <c r="H148" s="730"/>
      <c r="I148" s="730"/>
      <c r="J148" s="730"/>
      <c r="K148" s="730"/>
      <c r="L148" s="730"/>
      <c r="M148" s="730"/>
      <c r="N148" s="730"/>
      <c r="O148" s="730"/>
      <c r="P148" s="730"/>
      <c r="Q148" s="730"/>
      <c r="R148" s="730"/>
      <c r="S148" s="730"/>
      <c r="T148" s="730"/>
      <c r="U148" s="730"/>
      <c r="V148" s="730"/>
      <c r="W148" s="730"/>
      <c r="X148" s="730"/>
      <c r="Y148" s="730"/>
      <c r="Z148" s="730"/>
      <c r="AA148" s="730"/>
      <c r="AB148" s="730"/>
      <c r="AC148" s="730"/>
      <c r="AD148" s="730"/>
      <c r="AE148" s="730"/>
      <c r="AF148" s="730"/>
      <c r="AG148" s="730"/>
      <c r="AH148" s="730"/>
      <c r="AI148" s="730"/>
      <c r="AJ148" s="730"/>
      <c r="AK148" s="730"/>
      <c r="AL148" s="730"/>
      <c r="AM148" s="730"/>
      <c r="AN148" s="730"/>
      <c r="AO148" s="730"/>
      <c r="AP148" s="730"/>
      <c r="AQ148" s="730"/>
      <c r="AR148" s="730"/>
      <c r="AS148" s="730"/>
      <c r="AT148" s="730"/>
    </row>
    <row r="149" spans="1:46" ht="17.149999999999999" customHeight="1">
      <c r="A149" s="730"/>
      <c r="B149" s="730"/>
      <c r="C149" s="730"/>
      <c r="D149" s="730"/>
      <c r="E149" s="730"/>
      <c r="F149" s="730"/>
      <c r="G149" s="730"/>
      <c r="H149" s="730"/>
      <c r="I149" s="730"/>
      <c r="J149" s="730"/>
      <c r="K149" s="730"/>
      <c r="L149" s="730"/>
      <c r="M149" s="730"/>
      <c r="N149" s="730"/>
      <c r="O149" s="730"/>
      <c r="P149" s="730"/>
      <c r="Q149" s="730"/>
      <c r="R149" s="730"/>
      <c r="S149" s="730"/>
      <c r="T149" s="730"/>
      <c r="U149" s="730"/>
      <c r="V149" s="730"/>
      <c r="W149" s="730"/>
      <c r="X149" s="730"/>
      <c r="Y149" s="730"/>
      <c r="Z149" s="730"/>
      <c r="AA149" s="730"/>
      <c r="AB149" s="730"/>
      <c r="AC149" s="730"/>
      <c r="AD149" s="730"/>
      <c r="AE149" s="730"/>
      <c r="AF149" s="730"/>
      <c r="AG149" s="730"/>
      <c r="AH149" s="730"/>
      <c r="AI149" s="730"/>
      <c r="AJ149" s="730"/>
      <c r="AK149" s="730"/>
      <c r="AL149" s="730"/>
      <c r="AM149" s="730"/>
      <c r="AN149" s="730"/>
      <c r="AO149" s="730"/>
      <c r="AP149" s="730"/>
      <c r="AQ149" s="730"/>
      <c r="AR149" s="730"/>
      <c r="AS149" s="730"/>
      <c r="AT149" s="730"/>
    </row>
    <row r="150" spans="1:46" ht="7.5" customHeight="1">
      <c r="A150" s="729"/>
      <c r="B150" s="729"/>
      <c r="C150" s="729"/>
      <c r="D150" s="729"/>
      <c r="E150" s="729"/>
      <c r="F150" s="729"/>
      <c r="G150" s="729"/>
      <c r="H150" s="729"/>
      <c r="I150" s="729"/>
      <c r="J150" s="729"/>
      <c r="K150" s="729"/>
      <c r="L150" s="729"/>
      <c r="M150" s="729"/>
      <c r="N150" s="729"/>
      <c r="O150" s="729"/>
      <c r="P150" s="729"/>
      <c r="Q150" s="729"/>
      <c r="R150" s="729"/>
      <c r="S150" s="729"/>
      <c r="T150" s="729"/>
      <c r="U150" s="729"/>
      <c r="V150" s="729"/>
      <c r="W150" s="729"/>
      <c r="X150" s="729"/>
      <c r="Y150" s="729"/>
      <c r="Z150" s="729"/>
      <c r="AA150" s="729"/>
      <c r="AB150" s="729"/>
      <c r="AC150" s="729"/>
      <c r="AD150" s="729"/>
      <c r="AE150" s="729"/>
      <c r="AF150" s="729"/>
      <c r="AG150" s="729"/>
      <c r="AH150" s="729"/>
      <c r="AI150" s="729"/>
      <c r="AJ150" s="729"/>
      <c r="AK150" s="729"/>
      <c r="AL150" s="729"/>
      <c r="AM150" s="729"/>
      <c r="AN150" s="729"/>
      <c r="AO150" s="729"/>
      <c r="AP150" s="729"/>
      <c r="AQ150" s="729"/>
      <c r="AR150" s="729"/>
      <c r="AS150" s="729"/>
      <c r="AT150" s="729"/>
    </row>
  </sheetData>
  <sheetProtection password="CAF3" sheet="1" objects="1" scenarios="1"/>
  <mergeCells count="337">
    <mergeCell ref="A85:AT85"/>
    <mergeCell ref="N125:AF128"/>
    <mergeCell ref="T136:AS136"/>
    <mergeCell ref="K113:R113"/>
    <mergeCell ref="T113:AC113"/>
    <mergeCell ref="AI114:AP114"/>
    <mergeCell ref="AI115:AP115"/>
    <mergeCell ref="F116:AP116"/>
    <mergeCell ref="L28:AT28"/>
    <mergeCell ref="F62:L62"/>
    <mergeCell ref="Q62:W62"/>
    <mergeCell ref="H110:AT110"/>
    <mergeCell ref="H77:Z77"/>
    <mergeCell ref="AE77:AT77"/>
    <mergeCell ref="H78:Z78"/>
    <mergeCell ref="AE78:AH78"/>
    <mergeCell ref="AN78:AT78"/>
    <mergeCell ref="H81:AT81"/>
    <mergeCell ref="A82:AT82"/>
    <mergeCell ref="H83:AT83"/>
    <mergeCell ref="A84:AT84"/>
    <mergeCell ref="M65:AT65"/>
    <mergeCell ref="P70:AT70"/>
    <mergeCell ref="AN73:AO73"/>
    <mergeCell ref="AQ73:AT73"/>
    <mergeCell ref="H76:M76"/>
    <mergeCell ref="S76:W76"/>
    <mergeCell ref="AG76:AT76"/>
    <mergeCell ref="E42:W42"/>
    <mergeCell ref="AB42:AT42"/>
    <mergeCell ref="W43:AT43"/>
    <mergeCell ref="F46:AT46"/>
    <mergeCell ref="D47:AI47"/>
    <mergeCell ref="AK47:AT47"/>
    <mergeCell ref="C51:T51"/>
    <mergeCell ref="E52:S52"/>
    <mergeCell ref="W53:AF53"/>
    <mergeCell ref="F53:J53"/>
    <mergeCell ref="N53:R53"/>
    <mergeCell ref="A65:L65"/>
    <mergeCell ref="A61:F61"/>
    <mergeCell ref="G61:AT61"/>
    <mergeCell ref="A63:G63"/>
    <mergeCell ref="H63:AB63"/>
    <mergeCell ref="A64:O64"/>
    <mergeCell ref="A44:AT44"/>
    <mergeCell ref="A45:C45"/>
    <mergeCell ref="D45:O45"/>
    <mergeCell ref="A9:AT9"/>
    <mergeCell ref="A10:AT10"/>
    <mergeCell ref="A11:K11"/>
    <mergeCell ref="L11:AF11"/>
    <mergeCell ref="AG11:AK11"/>
    <mergeCell ref="AL11:AT11"/>
    <mergeCell ref="A12:F12"/>
    <mergeCell ref="G12:AA12"/>
    <mergeCell ref="AB12:AK12"/>
    <mergeCell ref="AL12:AT12"/>
    <mergeCell ref="A13:AT13"/>
    <mergeCell ref="A14:D14"/>
    <mergeCell ref="E14:U14"/>
    <mergeCell ref="V14:Y14"/>
    <mergeCell ref="Z14:AT14"/>
    <mergeCell ref="A17:G17"/>
    <mergeCell ref="AK17:AT17"/>
    <mergeCell ref="AA18:AB18"/>
    <mergeCell ref="AC18:AT18"/>
    <mergeCell ref="A19:J19"/>
    <mergeCell ref="K19:X19"/>
    <mergeCell ref="Y19:AF19"/>
    <mergeCell ref="AS15:AT15"/>
    <mergeCell ref="A16:F16"/>
    <mergeCell ref="G16:T16"/>
    <mergeCell ref="U16:AC16"/>
    <mergeCell ref="AD16:AE16"/>
    <mergeCell ref="AF16:AH16"/>
    <mergeCell ref="AI16:AJ16"/>
    <mergeCell ref="AK16:AO16"/>
    <mergeCell ref="AP16:AQ16"/>
    <mergeCell ref="AR16:AT16"/>
    <mergeCell ref="A15:D15"/>
    <mergeCell ref="E15:S15"/>
    <mergeCell ref="T15:W15"/>
    <mergeCell ref="X15:AL15"/>
    <mergeCell ref="AM15:AN15"/>
    <mergeCell ref="AP15:AQ15"/>
    <mergeCell ref="A20:I20"/>
    <mergeCell ref="J20:AD20"/>
    <mergeCell ref="AE20:AG20"/>
    <mergeCell ref="AH20:AT20"/>
    <mergeCell ref="A21:AT21"/>
    <mergeCell ref="A22:C22"/>
    <mergeCell ref="D22:O22"/>
    <mergeCell ref="P22:R22"/>
    <mergeCell ref="S22:AD22"/>
    <mergeCell ref="AE22:AG22"/>
    <mergeCell ref="A27:AT27"/>
    <mergeCell ref="A28:K28"/>
    <mergeCell ref="A30:J30"/>
    <mergeCell ref="AL30:AT30"/>
    <mergeCell ref="AH22:AT22"/>
    <mergeCell ref="AI23:AK23"/>
    <mergeCell ref="A25:AT25"/>
    <mergeCell ref="A26:AT26"/>
    <mergeCell ref="AL23:AT23"/>
    <mergeCell ref="F23:AH23"/>
    <mergeCell ref="C24:AT24"/>
    <mergeCell ref="J29:Z29"/>
    <mergeCell ref="AH29:AT29"/>
    <mergeCell ref="K30:AH30"/>
    <mergeCell ref="A31:AT31"/>
    <mergeCell ref="A32:D32"/>
    <mergeCell ref="E32:U32"/>
    <mergeCell ref="V32:Y32"/>
    <mergeCell ref="Z32:AT32"/>
    <mergeCell ref="A33:D33"/>
    <mergeCell ref="E33:S33"/>
    <mergeCell ref="T33:W33"/>
    <mergeCell ref="X33:AL33"/>
    <mergeCell ref="AM33:AN33"/>
    <mergeCell ref="AP33:AQ33"/>
    <mergeCell ref="AS33:AT33"/>
    <mergeCell ref="A34:F34"/>
    <mergeCell ref="AI34:AJ34"/>
    <mergeCell ref="G34:AH34"/>
    <mergeCell ref="AK34:AT34"/>
    <mergeCell ref="A40:AT40"/>
    <mergeCell ref="A41:D41"/>
    <mergeCell ref="E41:U41"/>
    <mergeCell ref="V41:Y41"/>
    <mergeCell ref="Z41:AT41"/>
    <mergeCell ref="A38:K38"/>
    <mergeCell ref="A39:E39"/>
    <mergeCell ref="G39:AA39"/>
    <mergeCell ref="L38:AT38"/>
    <mergeCell ref="AH39:AT39"/>
    <mergeCell ref="AD98:AH98"/>
    <mergeCell ref="A97:O97"/>
    <mergeCell ref="P97:T97"/>
    <mergeCell ref="U97:AC97"/>
    <mergeCell ref="AD97:AH97"/>
    <mergeCell ref="A87:O87"/>
    <mergeCell ref="P87:T87"/>
    <mergeCell ref="U87:AC87"/>
    <mergeCell ref="AD87:AH87"/>
    <mergeCell ref="A89:O89"/>
    <mergeCell ref="P89:T89"/>
    <mergeCell ref="U89:AC89"/>
    <mergeCell ref="AD89:AH89"/>
    <mergeCell ref="A90:O90"/>
    <mergeCell ref="P90:T90"/>
    <mergeCell ref="U90:AC90"/>
    <mergeCell ref="A88:O88"/>
    <mergeCell ref="P88:T88"/>
    <mergeCell ref="U88:AC88"/>
    <mergeCell ref="AD88:AH88"/>
    <mergeCell ref="A96:O96"/>
    <mergeCell ref="P96:T96"/>
    <mergeCell ref="U96:AC96"/>
    <mergeCell ref="AD96:AH96"/>
    <mergeCell ref="A92:O92"/>
    <mergeCell ref="A102:O102"/>
    <mergeCell ref="P102:T102"/>
    <mergeCell ref="U102:AC102"/>
    <mergeCell ref="AD102:AH102"/>
    <mergeCell ref="A101:O101"/>
    <mergeCell ref="P101:T101"/>
    <mergeCell ref="U101:AC101"/>
    <mergeCell ref="AD101:AH101"/>
    <mergeCell ref="A100:O100"/>
    <mergeCell ref="P100:T100"/>
    <mergeCell ref="U100:AC100"/>
    <mergeCell ref="AD100:AH100"/>
    <mergeCell ref="A99:O99"/>
    <mergeCell ref="P99:T99"/>
    <mergeCell ref="U99:AC99"/>
    <mergeCell ref="AD99:AH99"/>
    <mergeCell ref="A98:O98"/>
    <mergeCell ref="P98:T98"/>
    <mergeCell ref="U98:AC98"/>
    <mergeCell ref="A109:AT109"/>
    <mergeCell ref="A113:J113"/>
    <mergeCell ref="AD113:AH113"/>
    <mergeCell ref="AI113:AN113"/>
    <mergeCell ref="AO113:AT113"/>
    <mergeCell ref="A104:AC108"/>
    <mergeCell ref="A103:O103"/>
    <mergeCell ref="P103:T103"/>
    <mergeCell ref="U103:AC103"/>
    <mergeCell ref="AD103:AH103"/>
    <mergeCell ref="A143:AT143"/>
    <mergeCell ref="A144:AT146"/>
    <mergeCell ref="A147:AT147"/>
    <mergeCell ref="A148:AT149"/>
    <mergeCell ref="A150:AT150"/>
    <mergeCell ref="A138:P140"/>
    <mergeCell ref="Q138:Q141"/>
    <mergeCell ref="R138:AG140"/>
    <mergeCell ref="AH138:AH141"/>
    <mergeCell ref="AI138:AT140"/>
    <mergeCell ref="A141:P141"/>
    <mergeCell ref="R141:AG141"/>
    <mergeCell ref="AI141:AT141"/>
    <mergeCell ref="A142:AT142"/>
    <mergeCell ref="A131:AT131"/>
    <mergeCell ref="AT132:AT134"/>
    <mergeCell ref="A130:F130"/>
    <mergeCell ref="G130:M130"/>
    <mergeCell ref="N130:S130"/>
    <mergeCell ref="T130:Z130"/>
    <mergeCell ref="A128:F128"/>
    <mergeCell ref="G128:M128"/>
    <mergeCell ref="AN89:AT89"/>
    <mergeCell ref="AN102:AT102"/>
    <mergeCell ref="AN101:AT101"/>
    <mergeCell ref="AN100:AT100"/>
    <mergeCell ref="AN99:AT99"/>
    <mergeCell ref="AN98:AT98"/>
    <mergeCell ref="AN97:AT97"/>
    <mergeCell ref="AA130:AF130"/>
    <mergeCell ref="AG130:AT130"/>
    <mergeCell ref="AD108:AM108"/>
    <mergeCell ref="AN107:AT107"/>
    <mergeCell ref="AD107:AM107"/>
    <mergeCell ref="AN106:AT106"/>
    <mergeCell ref="A127:F127"/>
    <mergeCell ref="G127:M127"/>
    <mergeCell ref="R117:T117"/>
    <mergeCell ref="Y117:AA117"/>
    <mergeCell ref="AF114:AH114"/>
    <mergeCell ref="AN108:AT108"/>
    <mergeCell ref="A36:AT36"/>
    <mergeCell ref="AG19:AT19"/>
    <mergeCell ref="A29:I29"/>
    <mergeCell ref="AB29:AG29"/>
    <mergeCell ref="AI30:AK30"/>
    <mergeCell ref="AH63:AT63"/>
    <mergeCell ref="A37:AT37"/>
    <mergeCell ref="A59:AT59"/>
    <mergeCell ref="A60:D60"/>
    <mergeCell ref="E60:O60"/>
    <mergeCell ref="P60:S60"/>
    <mergeCell ref="T60:AD60"/>
    <mergeCell ref="AE60:AH60"/>
    <mergeCell ref="AI60:AT60"/>
    <mergeCell ref="A57:AT57"/>
    <mergeCell ref="A58:AT58"/>
    <mergeCell ref="W54:AT54"/>
    <mergeCell ref="A46:E46"/>
    <mergeCell ref="A49:AT49"/>
    <mergeCell ref="AI100:AM100"/>
    <mergeCell ref="AI99:AM99"/>
    <mergeCell ref="AI98:AM98"/>
    <mergeCell ref="AI97:AM97"/>
    <mergeCell ref="AI96:AM96"/>
    <mergeCell ref="AI87:AM87"/>
    <mergeCell ref="AI89:AM89"/>
    <mergeCell ref="AG128:AT128"/>
    <mergeCell ref="AG127:AT127"/>
    <mergeCell ref="AI103:AM103"/>
    <mergeCell ref="AI102:AM102"/>
    <mergeCell ref="AI101:AM101"/>
    <mergeCell ref="AF115:AH115"/>
    <mergeCell ref="A118:AT118"/>
    <mergeCell ref="A119:AT119"/>
    <mergeCell ref="AN96:AT96"/>
    <mergeCell ref="AN87:AT87"/>
    <mergeCell ref="AD106:AM106"/>
    <mergeCell ref="AN105:AT105"/>
    <mergeCell ref="AD105:AM105"/>
    <mergeCell ref="AN104:AT104"/>
    <mergeCell ref="AD104:AM104"/>
    <mergeCell ref="AN103:AT103"/>
    <mergeCell ref="I117:Q117"/>
    <mergeCell ref="AI88:AM88"/>
    <mergeCell ref="AN88:AT88"/>
    <mergeCell ref="B50:N50"/>
    <mergeCell ref="AI86:AM86"/>
    <mergeCell ref="A42:D42"/>
    <mergeCell ref="X42:AA42"/>
    <mergeCell ref="A86:O86"/>
    <mergeCell ref="P86:T86"/>
    <mergeCell ref="U86:AC86"/>
    <mergeCell ref="AD86:AH86"/>
    <mergeCell ref="A80:AT80"/>
    <mergeCell ref="A73:P73"/>
    <mergeCell ref="A75:AT75"/>
    <mergeCell ref="A76:G76"/>
    <mergeCell ref="A72:C72"/>
    <mergeCell ref="AN86:AT86"/>
    <mergeCell ref="J72:AE72"/>
    <mergeCell ref="AR71:AT71"/>
    <mergeCell ref="P45:R45"/>
    <mergeCell ref="S45:AD45"/>
    <mergeCell ref="AE45:AG45"/>
    <mergeCell ref="AH45:AT45"/>
    <mergeCell ref="A43:H43"/>
    <mergeCell ref="I43:T43"/>
    <mergeCell ref="G54:V54"/>
    <mergeCell ref="P64:AT64"/>
    <mergeCell ref="AI93:AM93"/>
    <mergeCell ref="AN93:AT93"/>
    <mergeCell ref="AD90:AH90"/>
    <mergeCell ref="AI90:AM90"/>
    <mergeCell ref="AN90:AT90"/>
    <mergeCell ref="A91:O91"/>
    <mergeCell ref="P91:T91"/>
    <mergeCell ref="U91:AC91"/>
    <mergeCell ref="AD91:AH91"/>
    <mergeCell ref="AI91:AM91"/>
    <mergeCell ref="AN91:AT91"/>
    <mergeCell ref="P92:T92"/>
    <mergeCell ref="U92:AC92"/>
    <mergeCell ref="A121:AT121"/>
    <mergeCell ref="A123:AT123"/>
    <mergeCell ref="A129:AT129"/>
    <mergeCell ref="A132:AS135"/>
    <mergeCell ref="K2:AT2"/>
    <mergeCell ref="A95:O95"/>
    <mergeCell ref="P95:T95"/>
    <mergeCell ref="U95:AC95"/>
    <mergeCell ref="AD95:AH95"/>
    <mergeCell ref="AI95:AM95"/>
    <mergeCell ref="AN95:AT95"/>
    <mergeCell ref="A94:O94"/>
    <mergeCell ref="P94:T94"/>
    <mergeCell ref="U94:AC94"/>
    <mergeCell ref="AD94:AH94"/>
    <mergeCell ref="AI94:AM94"/>
    <mergeCell ref="AN94:AT94"/>
    <mergeCell ref="AD92:AH92"/>
    <mergeCell ref="AI92:AM92"/>
    <mergeCell ref="AN92:AT92"/>
    <mergeCell ref="A93:O93"/>
    <mergeCell ref="P93:T93"/>
    <mergeCell ref="U93:AC93"/>
    <mergeCell ref="AD93:AH93"/>
  </mergeCells>
  <pageMargins left="0.70866141732283472" right="0.70866141732283472" top="0.74803149606299213" bottom="0.74803149606299213" header="0.31496062992125984" footer="0.31496062992125984"/>
  <pageSetup scale="71" orientation="portrait" r:id="rId1"/>
  <rowBreaks count="2" manualBreakCount="2">
    <brk id="57" max="46" man="1"/>
    <brk id="111" max="4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sizeWithCells="1">
                  <from>
                    <xdr:col>40</xdr:col>
                    <xdr:colOff>12700</xdr:colOff>
                    <xdr:row>13</xdr:row>
                    <xdr:rowOff>209550</xdr:rowOff>
                  </from>
                  <to>
                    <xdr:col>41</xdr:col>
                    <xdr:colOff>133350</xdr:colOff>
                    <xdr:row>15</xdr:row>
                    <xdr:rowOff>50800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sizeWithCells="1">
                  <from>
                    <xdr:col>43</xdr:col>
                    <xdr:colOff>12700</xdr:colOff>
                    <xdr:row>13</xdr:row>
                    <xdr:rowOff>209550</xdr:rowOff>
                  </from>
                  <to>
                    <xdr:col>44</xdr:col>
                    <xdr:colOff>133350</xdr:colOff>
                    <xdr:row>15</xdr:row>
                    <xdr:rowOff>50800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sizeWithCells="1">
                  <from>
                    <xdr:col>7</xdr:col>
                    <xdr:colOff>12700</xdr:colOff>
                    <xdr:row>15</xdr:row>
                    <xdr:rowOff>203200</xdr:rowOff>
                  </from>
                  <to>
                    <xdr:col>8</xdr:col>
                    <xdr:colOff>133350</xdr:colOff>
                    <xdr:row>17</xdr:row>
                    <xdr:rowOff>38100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sizeWithCells="1">
                  <from>
                    <xdr:col>16</xdr:col>
                    <xdr:colOff>12700</xdr:colOff>
                    <xdr:row>15</xdr:row>
                    <xdr:rowOff>209550</xdr:rowOff>
                  </from>
                  <to>
                    <xdr:col>17</xdr:col>
                    <xdr:colOff>133350</xdr:colOff>
                    <xdr:row>17</xdr:row>
                    <xdr:rowOff>50800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sizeWithCells="1">
                  <from>
                    <xdr:col>24</xdr:col>
                    <xdr:colOff>12700</xdr:colOff>
                    <xdr:row>15</xdr:row>
                    <xdr:rowOff>209550</xdr:rowOff>
                  </from>
                  <to>
                    <xdr:col>25</xdr:col>
                    <xdr:colOff>133350</xdr:colOff>
                    <xdr:row>17</xdr:row>
                    <xdr:rowOff>50800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sizeWithCells="1">
                  <from>
                    <xdr:col>4</xdr:col>
                    <xdr:colOff>12700</xdr:colOff>
                    <xdr:row>16</xdr:row>
                    <xdr:rowOff>203200</xdr:rowOff>
                  </from>
                  <to>
                    <xdr:col>5</xdr:col>
                    <xdr:colOff>133350</xdr:colOff>
                    <xdr:row>18</xdr:row>
                    <xdr:rowOff>38100</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sizeWithCells="1">
                  <from>
                    <xdr:col>9</xdr:col>
                    <xdr:colOff>12700</xdr:colOff>
                    <xdr:row>16</xdr:row>
                    <xdr:rowOff>203200</xdr:rowOff>
                  </from>
                  <to>
                    <xdr:col>10</xdr:col>
                    <xdr:colOff>133350</xdr:colOff>
                    <xdr:row>18</xdr:row>
                    <xdr:rowOff>38100</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sizeWithCells="1">
                  <from>
                    <xdr:col>14</xdr:col>
                    <xdr:colOff>12700</xdr:colOff>
                    <xdr:row>16</xdr:row>
                    <xdr:rowOff>203200</xdr:rowOff>
                  </from>
                  <to>
                    <xdr:col>15</xdr:col>
                    <xdr:colOff>133350</xdr:colOff>
                    <xdr:row>18</xdr:row>
                    <xdr:rowOff>38100</xdr:rowOff>
                  </to>
                </anchor>
              </controlPr>
            </control>
          </mc:Choice>
        </mc:AlternateContent>
        <mc:AlternateContent xmlns:mc="http://schemas.openxmlformats.org/markup-compatibility/2006">
          <mc:Choice Requires="x14">
            <control shapeId="5131" r:id="rId12" name="Check Box 11">
              <controlPr defaultSize="0" autoFill="0" autoLine="0" autoPict="0">
                <anchor moveWithCells="1" sizeWithCells="1">
                  <from>
                    <xdr:col>19</xdr:col>
                    <xdr:colOff>12700</xdr:colOff>
                    <xdr:row>16</xdr:row>
                    <xdr:rowOff>203200</xdr:rowOff>
                  </from>
                  <to>
                    <xdr:col>20</xdr:col>
                    <xdr:colOff>133350</xdr:colOff>
                    <xdr:row>18</xdr:row>
                    <xdr:rowOff>38100</xdr:rowOff>
                  </to>
                </anchor>
              </controlPr>
            </control>
          </mc:Choice>
        </mc:AlternateContent>
        <mc:AlternateContent xmlns:mc="http://schemas.openxmlformats.org/markup-compatibility/2006">
          <mc:Choice Requires="x14">
            <control shapeId="5132" r:id="rId13" name="Check Box 12">
              <controlPr defaultSize="0" autoFill="0" autoLine="0" autoPict="0">
                <anchor moveWithCells="1" sizeWithCells="1">
                  <from>
                    <xdr:col>25</xdr:col>
                    <xdr:colOff>107950</xdr:colOff>
                    <xdr:row>16</xdr:row>
                    <xdr:rowOff>209550</xdr:rowOff>
                  </from>
                  <to>
                    <xdr:col>27</xdr:col>
                    <xdr:colOff>50800</xdr:colOff>
                    <xdr:row>18</xdr:row>
                    <xdr:rowOff>50800</xdr:rowOff>
                  </to>
                </anchor>
              </controlPr>
            </control>
          </mc:Choice>
        </mc:AlternateContent>
        <mc:AlternateContent xmlns:mc="http://schemas.openxmlformats.org/markup-compatibility/2006">
          <mc:Choice Requires="x14">
            <control shapeId="5133" r:id="rId14" name="Check Box 13">
              <controlPr defaultSize="0" autoFill="0" autoLine="0" autoPict="0">
                <anchor moveWithCells="1" sizeWithCells="1">
                  <from>
                    <xdr:col>40</xdr:col>
                    <xdr:colOff>12700</xdr:colOff>
                    <xdr:row>31</xdr:row>
                    <xdr:rowOff>209550</xdr:rowOff>
                  </from>
                  <to>
                    <xdr:col>41</xdr:col>
                    <xdr:colOff>133350</xdr:colOff>
                    <xdr:row>33</xdr:row>
                    <xdr:rowOff>50800</xdr:rowOff>
                  </to>
                </anchor>
              </controlPr>
            </control>
          </mc:Choice>
        </mc:AlternateContent>
        <mc:AlternateContent xmlns:mc="http://schemas.openxmlformats.org/markup-compatibility/2006">
          <mc:Choice Requires="x14">
            <control shapeId="5134" r:id="rId15" name="Check Box 14">
              <controlPr defaultSize="0" autoFill="0" autoLine="0" autoPict="0">
                <anchor moveWithCells="1" sizeWithCells="1">
                  <from>
                    <xdr:col>43</xdr:col>
                    <xdr:colOff>12700</xdr:colOff>
                    <xdr:row>31</xdr:row>
                    <xdr:rowOff>209550</xdr:rowOff>
                  </from>
                  <to>
                    <xdr:col>44</xdr:col>
                    <xdr:colOff>133350</xdr:colOff>
                    <xdr:row>33</xdr:row>
                    <xdr:rowOff>50800</xdr:rowOff>
                  </to>
                </anchor>
              </controlPr>
            </control>
          </mc:Choice>
        </mc:AlternateContent>
        <mc:AlternateContent xmlns:mc="http://schemas.openxmlformats.org/markup-compatibility/2006">
          <mc:Choice Requires="x14">
            <control shapeId="5137" r:id="rId16" name="Check Box 17">
              <controlPr defaultSize="0" autoFill="0" autoLine="0" autoPict="0">
                <anchor moveWithCells="1" sizeWithCells="1">
                  <from>
                    <xdr:col>0</xdr:col>
                    <xdr:colOff>0</xdr:colOff>
                    <xdr:row>49</xdr:row>
                    <xdr:rowOff>0</xdr:rowOff>
                  </from>
                  <to>
                    <xdr:col>1</xdr:col>
                    <xdr:colOff>127000</xdr:colOff>
                    <xdr:row>50</xdr:row>
                    <xdr:rowOff>12700</xdr:rowOff>
                  </to>
                </anchor>
              </controlPr>
            </control>
          </mc:Choice>
        </mc:AlternateContent>
        <mc:AlternateContent xmlns:mc="http://schemas.openxmlformats.org/markup-compatibility/2006">
          <mc:Choice Requires="x14">
            <control shapeId="5138" r:id="rId17" name="Check Box 18">
              <controlPr defaultSize="0" autoFill="0" autoLine="0" autoPict="0">
                <anchor moveWithCells="1" sizeWithCells="1">
                  <from>
                    <xdr:col>20</xdr:col>
                    <xdr:colOff>0</xdr:colOff>
                    <xdr:row>49</xdr:row>
                    <xdr:rowOff>0</xdr:rowOff>
                  </from>
                  <to>
                    <xdr:col>21</xdr:col>
                    <xdr:colOff>127000</xdr:colOff>
                    <xdr:row>50</xdr:row>
                    <xdr:rowOff>12700</xdr:rowOff>
                  </to>
                </anchor>
              </controlPr>
            </control>
          </mc:Choice>
        </mc:AlternateContent>
        <mc:AlternateContent xmlns:mc="http://schemas.openxmlformats.org/markup-compatibility/2006">
          <mc:Choice Requires="x14">
            <control shapeId="5139" r:id="rId18" name="Check Box 19">
              <controlPr defaultSize="0" autoFill="0" autoLine="0" autoPict="0">
                <anchor moveWithCells="1" sizeWithCells="1">
                  <from>
                    <xdr:col>20</xdr:col>
                    <xdr:colOff>0</xdr:colOff>
                    <xdr:row>49</xdr:row>
                    <xdr:rowOff>0</xdr:rowOff>
                  </from>
                  <to>
                    <xdr:col>21</xdr:col>
                    <xdr:colOff>127000</xdr:colOff>
                    <xdr:row>50</xdr:row>
                    <xdr:rowOff>12700</xdr:rowOff>
                  </to>
                </anchor>
              </controlPr>
            </control>
          </mc:Choice>
        </mc:AlternateContent>
        <mc:AlternateContent xmlns:mc="http://schemas.openxmlformats.org/markup-compatibility/2006">
          <mc:Choice Requires="x14">
            <control shapeId="5149" r:id="rId19" name="Check Box 29">
              <controlPr defaultSize="0" autoFill="0" autoLine="0" autoPict="0">
                <anchor moveWithCells="1" sizeWithCells="1">
                  <from>
                    <xdr:col>13</xdr:col>
                    <xdr:colOff>0</xdr:colOff>
                    <xdr:row>55</xdr:row>
                    <xdr:rowOff>0</xdr:rowOff>
                  </from>
                  <to>
                    <xdr:col>14</xdr:col>
                    <xdr:colOff>127000</xdr:colOff>
                    <xdr:row>56</xdr:row>
                    <xdr:rowOff>0</xdr:rowOff>
                  </to>
                </anchor>
              </controlPr>
            </control>
          </mc:Choice>
        </mc:AlternateContent>
        <mc:AlternateContent xmlns:mc="http://schemas.openxmlformats.org/markup-compatibility/2006">
          <mc:Choice Requires="x14">
            <control shapeId="5150" r:id="rId20" name="Check Box 30">
              <controlPr defaultSize="0" autoFill="0" autoLine="0" autoPict="0">
                <anchor moveWithCells="1" sizeWithCells="1">
                  <from>
                    <xdr:col>20</xdr:col>
                    <xdr:colOff>0</xdr:colOff>
                    <xdr:row>55</xdr:row>
                    <xdr:rowOff>0</xdr:rowOff>
                  </from>
                  <to>
                    <xdr:col>21</xdr:col>
                    <xdr:colOff>127000</xdr:colOff>
                    <xdr:row>56</xdr:row>
                    <xdr:rowOff>0</xdr:rowOff>
                  </to>
                </anchor>
              </controlPr>
            </control>
          </mc:Choice>
        </mc:AlternateContent>
        <mc:AlternateContent xmlns:mc="http://schemas.openxmlformats.org/markup-compatibility/2006">
          <mc:Choice Requires="x14">
            <control shapeId="5151" r:id="rId21" name="Check Box 31">
              <controlPr defaultSize="0" autoFill="0" autoLine="0" autoPict="0">
                <anchor moveWithCells="1" sizeWithCells="1">
                  <from>
                    <xdr:col>28</xdr:col>
                    <xdr:colOff>0</xdr:colOff>
                    <xdr:row>55</xdr:row>
                    <xdr:rowOff>0</xdr:rowOff>
                  </from>
                  <to>
                    <xdr:col>29</xdr:col>
                    <xdr:colOff>127000</xdr:colOff>
                    <xdr:row>56</xdr:row>
                    <xdr:rowOff>0</xdr:rowOff>
                  </to>
                </anchor>
              </controlPr>
            </control>
          </mc:Choice>
        </mc:AlternateContent>
        <mc:AlternateContent xmlns:mc="http://schemas.openxmlformats.org/markup-compatibility/2006">
          <mc:Choice Requires="x14">
            <control shapeId="5152" r:id="rId22" name="Check Box 32">
              <controlPr defaultSize="0" autoFill="0" autoLine="0" autoPict="0">
                <anchor moveWithCells="1" sizeWithCells="1">
                  <from>
                    <xdr:col>34</xdr:col>
                    <xdr:colOff>0</xdr:colOff>
                    <xdr:row>55</xdr:row>
                    <xdr:rowOff>0</xdr:rowOff>
                  </from>
                  <to>
                    <xdr:col>35</xdr:col>
                    <xdr:colOff>127000</xdr:colOff>
                    <xdr:row>56</xdr:row>
                    <xdr:rowOff>0</xdr:rowOff>
                  </to>
                </anchor>
              </controlPr>
            </control>
          </mc:Choice>
        </mc:AlternateContent>
        <mc:AlternateContent xmlns:mc="http://schemas.openxmlformats.org/markup-compatibility/2006">
          <mc:Choice Requires="x14">
            <control shapeId="5154" r:id="rId23" name="Check Box 34">
              <controlPr defaultSize="0" autoFill="0" autoLine="0" autoPict="0">
                <anchor moveWithCells="1" sizeWithCells="1">
                  <from>
                    <xdr:col>2</xdr:col>
                    <xdr:colOff>88900</xdr:colOff>
                    <xdr:row>71</xdr:row>
                    <xdr:rowOff>0</xdr:rowOff>
                  </from>
                  <to>
                    <xdr:col>4</xdr:col>
                    <xdr:colOff>31750</xdr:colOff>
                    <xdr:row>72</xdr:row>
                    <xdr:rowOff>38100</xdr:rowOff>
                  </to>
                </anchor>
              </controlPr>
            </control>
          </mc:Choice>
        </mc:AlternateContent>
        <mc:AlternateContent xmlns:mc="http://schemas.openxmlformats.org/markup-compatibility/2006">
          <mc:Choice Requires="x14">
            <control shapeId="5155" r:id="rId24" name="Check Box 35">
              <controlPr defaultSize="0" autoFill="0" autoLine="0" autoPict="0">
                <anchor moveWithCells="1" sizeWithCells="1">
                  <from>
                    <xdr:col>7</xdr:col>
                    <xdr:colOff>31750</xdr:colOff>
                    <xdr:row>71</xdr:row>
                    <xdr:rowOff>0</xdr:rowOff>
                  </from>
                  <to>
                    <xdr:col>8</xdr:col>
                    <xdr:colOff>152400</xdr:colOff>
                    <xdr:row>72</xdr:row>
                    <xdr:rowOff>38100</xdr:rowOff>
                  </to>
                </anchor>
              </controlPr>
            </control>
          </mc:Choice>
        </mc:AlternateContent>
        <mc:AlternateContent xmlns:mc="http://schemas.openxmlformats.org/markup-compatibility/2006">
          <mc:Choice Requires="x14">
            <control shapeId="5156" r:id="rId25" name="Check Box 36">
              <controlPr defaultSize="0" autoFill="0" autoLine="0" autoPict="0">
                <anchor moveWithCells="1" sizeWithCells="1">
                  <from>
                    <xdr:col>32</xdr:col>
                    <xdr:colOff>127000</xdr:colOff>
                    <xdr:row>70</xdr:row>
                    <xdr:rowOff>12700</xdr:rowOff>
                  </from>
                  <to>
                    <xdr:col>34</xdr:col>
                    <xdr:colOff>69850</xdr:colOff>
                    <xdr:row>73</xdr:row>
                    <xdr:rowOff>12700</xdr:rowOff>
                  </to>
                </anchor>
              </controlPr>
            </control>
          </mc:Choice>
        </mc:AlternateContent>
        <mc:AlternateContent xmlns:mc="http://schemas.openxmlformats.org/markup-compatibility/2006">
          <mc:Choice Requires="x14">
            <control shapeId="5216" r:id="rId26" name="Check Box 96">
              <controlPr defaultSize="0" autoFill="0" autoLine="0" autoPict="0">
                <anchor moveWithCells="1" sizeWithCells="1">
                  <from>
                    <xdr:col>13</xdr:col>
                    <xdr:colOff>0</xdr:colOff>
                    <xdr:row>71</xdr:row>
                    <xdr:rowOff>0</xdr:rowOff>
                  </from>
                  <to>
                    <xdr:col>14</xdr:col>
                    <xdr:colOff>127000</xdr:colOff>
                    <xdr:row>72</xdr:row>
                    <xdr:rowOff>38100</xdr:rowOff>
                  </to>
                </anchor>
              </controlPr>
            </control>
          </mc:Choice>
        </mc:AlternateContent>
        <mc:AlternateContent xmlns:mc="http://schemas.openxmlformats.org/markup-compatibility/2006">
          <mc:Choice Requires="x14">
            <control shapeId="5266" r:id="rId27" name="Check Box 146">
              <controlPr defaultSize="0" autoFill="0" autoLine="0" autoPict="0">
                <anchor moveWithCells="1" sizeWithCells="1">
                  <from>
                    <xdr:col>14</xdr:col>
                    <xdr:colOff>0</xdr:colOff>
                    <xdr:row>114</xdr:row>
                    <xdr:rowOff>0</xdr:rowOff>
                  </from>
                  <to>
                    <xdr:col>15</xdr:col>
                    <xdr:colOff>127000</xdr:colOff>
                    <xdr:row>115</xdr:row>
                    <xdr:rowOff>38100</xdr:rowOff>
                  </to>
                </anchor>
              </controlPr>
            </control>
          </mc:Choice>
        </mc:AlternateContent>
        <mc:AlternateContent xmlns:mc="http://schemas.openxmlformats.org/markup-compatibility/2006">
          <mc:Choice Requires="x14">
            <control shapeId="5267" r:id="rId28" name="Check Box 147">
              <controlPr defaultSize="0" autoFill="0" autoLine="0" autoPict="0">
                <anchor moveWithCells="1" sizeWithCells="1">
                  <from>
                    <xdr:col>11</xdr:col>
                    <xdr:colOff>0</xdr:colOff>
                    <xdr:row>114</xdr:row>
                    <xdr:rowOff>0</xdr:rowOff>
                  </from>
                  <to>
                    <xdr:col>12</xdr:col>
                    <xdr:colOff>127000</xdr:colOff>
                    <xdr:row>115</xdr:row>
                    <xdr:rowOff>38100</xdr:rowOff>
                  </to>
                </anchor>
              </controlPr>
            </control>
          </mc:Choice>
        </mc:AlternateContent>
        <mc:AlternateContent xmlns:mc="http://schemas.openxmlformats.org/markup-compatibility/2006">
          <mc:Choice Requires="x14">
            <control shapeId="5301" r:id="rId29" name="Check Box 181">
              <controlPr defaultSize="0" autoFill="0" autoLine="0" autoPict="0">
                <anchor moveWithCells="1" sizeWithCells="1">
                  <from>
                    <xdr:col>33</xdr:col>
                    <xdr:colOff>0</xdr:colOff>
                    <xdr:row>3</xdr:row>
                    <xdr:rowOff>0</xdr:rowOff>
                  </from>
                  <to>
                    <xdr:col>34</xdr:col>
                    <xdr:colOff>127000</xdr:colOff>
                    <xdr:row>4</xdr:row>
                    <xdr:rowOff>38100</xdr:rowOff>
                  </to>
                </anchor>
              </controlPr>
            </control>
          </mc:Choice>
        </mc:AlternateContent>
        <mc:AlternateContent xmlns:mc="http://schemas.openxmlformats.org/markup-compatibility/2006">
          <mc:Choice Requires="x14">
            <control shapeId="5302" r:id="rId30" name="Check Box 182">
              <controlPr defaultSize="0" autoFill="0" autoLine="0" autoPict="0">
                <anchor moveWithCells="1" sizeWithCells="1">
                  <from>
                    <xdr:col>42</xdr:col>
                    <xdr:colOff>0</xdr:colOff>
                    <xdr:row>3</xdr:row>
                    <xdr:rowOff>0</xdr:rowOff>
                  </from>
                  <to>
                    <xdr:col>43</xdr:col>
                    <xdr:colOff>127000</xdr:colOff>
                    <xdr:row>4</xdr:row>
                    <xdr:rowOff>38100</xdr:rowOff>
                  </to>
                </anchor>
              </controlPr>
            </control>
          </mc:Choice>
        </mc:AlternateContent>
        <mc:AlternateContent xmlns:mc="http://schemas.openxmlformats.org/markup-compatibility/2006">
          <mc:Choice Requires="x14">
            <control shapeId="5303" r:id="rId31" name="Check Box 183">
              <controlPr defaultSize="0" autoFill="0" autoLine="0" autoPict="0">
                <anchor moveWithCells="1" sizeWithCells="1">
                  <from>
                    <xdr:col>33</xdr:col>
                    <xdr:colOff>0</xdr:colOff>
                    <xdr:row>3</xdr:row>
                    <xdr:rowOff>0</xdr:rowOff>
                  </from>
                  <to>
                    <xdr:col>34</xdr:col>
                    <xdr:colOff>127000</xdr:colOff>
                    <xdr:row>4</xdr:row>
                    <xdr:rowOff>38100</xdr:rowOff>
                  </to>
                </anchor>
              </controlPr>
            </control>
          </mc:Choice>
        </mc:AlternateContent>
        <mc:AlternateContent xmlns:mc="http://schemas.openxmlformats.org/markup-compatibility/2006">
          <mc:Choice Requires="x14">
            <control shapeId="5304" r:id="rId32" name="Check Box 184">
              <controlPr defaultSize="0" autoFill="0" autoLine="0" autoPict="0">
                <anchor moveWithCells="1" sizeWithCells="1">
                  <from>
                    <xdr:col>42</xdr:col>
                    <xdr:colOff>0</xdr:colOff>
                    <xdr:row>3</xdr:row>
                    <xdr:rowOff>0</xdr:rowOff>
                  </from>
                  <to>
                    <xdr:col>43</xdr:col>
                    <xdr:colOff>127000</xdr:colOff>
                    <xdr:row>4</xdr:row>
                    <xdr:rowOff>38100</xdr:rowOff>
                  </to>
                </anchor>
              </controlPr>
            </control>
          </mc:Choice>
        </mc:AlternateContent>
        <mc:AlternateContent xmlns:mc="http://schemas.openxmlformats.org/markup-compatibility/2006">
          <mc:Choice Requires="x14">
            <control shapeId="5305" r:id="rId33" name="Check Box 185">
              <controlPr defaultSize="0" autoFill="0" autoLine="0" autoPict="0">
                <anchor moveWithCells="1" sizeWithCells="1">
                  <from>
                    <xdr:col>42</xdr:col>
                    <xdr:colOff>0</xdr:colOff>
                    <xdr:row>3</xdr:row>
                    <xdr:rowOff>0</xdr:rowOff>
                  </from>
                  <to>
                    <xdr:col>43</xdr:col>
                    <xdr:colOff>127000</xdr:colOff>
                    <xdr:row>4</xdr:row>
                    <xdr:rowOff>38100</xdr:rowOff>
                  </to>
                </anchor>
              </controlPr>
            </control>
          </mc:Choice>
        </mc:AlternateContent>
        <mc:AlternateContent xmlns:mc="http://schemas.openxmlformats.org/markup-compatibility/2006">
          <mc:Choice Requires="x14">
            <control shapeId="5306" r:id="rId34" name="Check Box 186">
              <controlPr defaultSize="0" autoFill="0" autoLine="0" autoPict="0">
                <anchor moveWithCells="1" sizeWithCells="1">
                  <from>
                    <xdr:col>33</xdr:col>
                    <xdr:colOff>0</xdr:colOff>
                    <xdr:row>3</xdr:row>
                    <xdr:rowOff>0</xdr:rowOff>
                  </from>
                  <to>
                    <xdr:col>34</xdr:col>
                    <xdr:colOff>127000</xdr:colOff>
                    <xdr:row>4</xdr:row>
                    <xdr:rowOff>38100</xdr:rowOff>
                  </to>
                </anchor>
              </controlPr>
            </control>
          </mc:Choice>
        </mc:AlternateContent>
        <mc:AlternateContent xmlns:mc="http://schemas.openxmlformats.org/markup-compatibility/2006">
          <mc:Choice Requires="x14">
            <control shapeId="5307" r:id="rId35" name="Check Box 187">
              <controlPr defaultSize="0" autoFill="0" autoLine="0" autoPict="0">
                <anchor moveWithCells="1" sizeWithCells="1">
                  <from>
                    <xdr:col>42</xdr:col>
                    <xdr:colOff>0</xdr:colOff>
                    <xdr:row>3</xdr:row>
                    <xdr:rowOff>0</xdr:rowOff>
                  </from>
                  <to>
                    <xdr:col>43</xdr:col>
                    <xdr:colOff>127000</xdr:colOff>
                    <xdr:row>4</xdr:row>
                    <xdr:rowOff>38100</xdr:rowOff>
                  </to>
                </anchor>
              </controlPr>
            </control>
          </mc:Choice>
        </mc:AlternateContent>
        <mc:AlternateContent xmlns:mc="http://schemas.openxmlformats.org/markup-compatibility/2006">
          <mc:Choice Requires="x14">
            <control shapeId="5308" r:id="rId36" name="Check Box 188">
              <controlPr defaultSize="0" autoFill="0" autoLine="0" autoPict="0">
                <anchor moveWithCells="1" sizeWithCells="1">
                  <from>
                    <xdr:col>33</xdr:col>
                    <xdr:colOff>0</xdr:colOff>
                    <xdr:row>4</xdr:row>
                    <xdr:rowOff>0</xdr:rowOff>
                  </from>
                  <to>
                    <xdr:col>34</xdr:col>
                    <xdr:colOff>127000</xdr:colOff>
                    <xdr:row>5</xdr:row>
                    <xdr:rowOff>38100</xdr:rowOff>
                  </to>
                </anchor>
              </controlPr>
            </control>
          </mc:Choice>
        </mc:AlternateContent>
        <mc:AlternateContent xmlns:mc="http://schemas.openxmlformats.org/markup-compatibility/2006">
          <mc:Choice Requires="x14">
            <control shapeId="5309" r:id="rId37" name="Check Box 189">
              <controlPr defaultSize="0" autoFill="0" autoLine="0" autoPict="0">
                <anchor moveWithCells="1" sizeWithCells="1">
                  <from>
                    <xdr:col>42</xdr:col>
                    <xdr:colOff>0</xdr:colOff>
                    <xdr:row>3</xdr:row>
                    <xdr:rowOff>0</xdr:rowOff>
                  </from>
                  <to>
                    <xdr:col>43</xdr:col>
                    <xdr:colOff>127000</xdr:colOff>
                    <xdr:row>4</xdr:row>
                    <xdr:rowOff>38100</xdr:rowOff>
                  </to>
                </anchor>
              </controlPr>
            </control>
          </mc:Choice>
        </mc:AlternateContent>
        <mc:AlternateContent xmlns:mc="http://schemas.openxmlformats.org/markup-compatibility/2006">
          <mc:Choice Requires="x14">
            <control shapeId="5310" r:id="rId38" name="Check Box 190">
              <controlPr defaultSize="0" autoFill="0" autoLine="0" autoPict="0">
                <anchor moveWithCells="1" sizeWithCells="1">
                  <from>
                    <xdr:col>42</xdr:col>
                    <xdr:colOff>0</xdr:colOff>
                    <xdr:row>4</xdr:row>
                    <xdr:rowOff>0</xdr:rowOff>
                  </from>
                  <to>
                    <xdr:col>43</xdr:col>
                    <xdr:colOff>127000</xdr:colOff>
                    <xdr:row>5</xdr:row>
                    <xdr:rowOff>38100</xdr:rowOff>
                  </to>
                </anchor>
              </controlPr>
            </control>
          </mc:Choice>
        </mc:AlternateContent>
        <mc:AlternateContent xmlns:mc="http://schemas.openxmlformats.org/markup-compatibility/2006">
          <mc:Choice Requires="x14">
            <control shapeId="5311" r:id="rId39" name="Check Box 191">
              <controlPr defaultSize="0" autoFill="0" autoLine="0" autoPict="0">
                <anchor moveWithCells="1" sizeWithCells="1">
                  <from>
                    <xdr:col>33</xdr:col>
                    <xdr:colOff>0</xdr:colOff>
                    <xdr:row>4</xdr:row>
                    <xdr:rowOff>0</xdr:rowOff>
                  </from>
                  <to>
                    <xdr:col>34</xdr:col>
                    <xdr:colOff>127000</xdr:colOff>
                    <xdr:row>5</xdr:row>
                    <xdr:rowOff>38100</xdr:rowOff>
                  </to>
                </anchor>
              </controlPr>
            </control>
          </mc:Choice>
        </mc:AlternateContent>
        <mc:AlternateContent xmlns:mc="http://schemas.openxmlformats.org/markup-compatibility/2006">
          <mc:Choice Requires="x14">
            <control shapeId="5312" r:id="rId40" name="Check Box 192">
              <controlPr defaultSize="0" autoFill="0" autoLine="0" autoPict="0">
                <anchor moveWithCells="1" sizeWithCells="1">
                  <from>
                    <xdr:col>42</xdr:col>
                    <xdr:colOff>0</xdr:colOff>
                    <xdr:row>4</xdr:row>
                    <xdr:rowOff>0</xdr:rowOff>
                  </from>
                  <to>
                    <xdr:col>43</xdr:col>
                    <xdr:colOff>127000</xdr:colOff>
                    <xdr:row>5</xdr:row>
                    <xdr:rowOff>38100</xdr:rowOff>
                  </to>
                </anchor>
              </controlPr>
            </control>
          </mc:Choice>
        </mc:AlternateContent>
        <mc:AlternateContent xmlns:mc="http://schemas.openxmlformats.org/markup-compatibility/2006">
          <mc:Choice Requires="x14">
            <control shapeId="5313" r:id="rId41" name="Check Box 193">
              <controlPr defaultSize="0" autoFill="0" autoLine="0" autoPict="0">
                <anchor moveWithCells="1" sizeWithCells="1">
                  <from>
                    <xdr:col>33</xdr:col>
                    <xdr:colOff>0</xdr:colOff>
                    <xdr:row>4</xdr:row>
                    <xdr:rowOff>0</xdr:rowOff>
                  </from>
                  <to>
                    <xdr:col>34</xdr:col>
                    <xdr:colOff>127000</xdr:colOff>
                    <xdr:row>5</xdr:row>
                    <xdr:rowOff>38100</xdr:rowOff>
                  </to>
                </anchor>
              </controlPr>
            </control>
          </mc:Choice>
        </mc:AlternateContent>
        <mc:AlternateContent xmlns:mc="http://schemas.openxmlformats.org/markup-compatibility/2006">
          <mc:Choice Requires="x14">
            <control shapeId="5314" r:id="rId42" name="Check Box 194">
              <controlPr defaultSize="0" autoFill="0" autoLine="0" autoPict="0">
                <anchor moveWithCells="1" sizeWithCells="1">
                  <from>
                    <xdr:col>42</xdr:col>
                    <xdr:colOff>0</xdr:colOff>
                    <xdr:row>4</xdr:row>
                    <xdr:rowOff>0</xdr:rowOff>
                  </from>
                  <to>
                    <xdr:col>43</xdr:col>
                    <xdr:colOff>127000</xdr:colOff>
                    <xdr:row>5</xdr:row>
                    <xdr:rowOff>38100</xdr:rowOff>
                  </to>
                </anchor>
              </controlPr>
            </control>
          </mc:Choice>
        </mc:AlternateContent>
        <mc:AlternateContent xmlns:mc="http://schemas.openxmlformats.org/markup-compatibility/2006">
          <mc:Choice Requires="x14">
            <control shapeId="5315" r:id="rId43" name="Check Box 195">
              <controlPr defaultSize="0" autoFill="0" autoLine="0" autoPict="0">
                <anchor moveWithCells="1" sizeWithCells="1">
                  <from>
                    <xdr:col>42</xdr:col>
                    <xdr:colOff>0</xdr:colOff>
                    <xdr:row>4</xdr:row>
                    <xdr:rowOff>0</xdr:rowOff>
                  </from>
                  <to>
                    <xdr:col>43</xdr:col>
                    <xdr:colOff>127000</xdr:colOff>
                    <xdr:row>5</xdr:row>
                    <xdr:rowOff>38100</xdr:rowOff>
                  </to>
                </anchor>
              </controlPr>
            </control>
          </mc:Choice>
        </mc:AlternateContent>
        <mc:AlternateContent xmlns:mc="http://schemas.openxmlformats.org/markup-compatibility/2006">
          <mc:Choice Requires="x14">
            <control shapeId="5316" r:id="rId44" name="Check Box 196">
              <controlPr defaultSize="0" autoFill="0" autoLine="0" autoPict="0">
                <anchor moveWithCells="1" sizeWithCells="1">
                  <from>
                    <xdr:col>33</xdr:col>
                    <xdr:colOff>0</xdr:colOff>
                    <xdr:row>4</xdr:row>
                    <xdr:rowOff>0</xdr:rowOff>
                  </from>
                  <to>
                    <xdr:col>34</xdr:col>
                    <xdr:colOff>127000</xdr:colOff>
                    <xdr:row>5</xdr:row>
                    <xdr:rowOff>38100</xdr:rowOff>
                  </to>
                </anchor>
              </controlPr>
            </control>
          </mc:Choice>
        </mc:AlternateContent>
        <mc:AlternateContent xmlns:mc="http://schemas.openxmlformats.org/markup-compatibility/2006">
          <mc:Choice Requires="x14">
            <control shapeId="5317" r:id="rId45" name="Check Box 197">
              <controlPr defaultSize="0" autoFill="0" autoLine="0" autoPict="0">
                <anchor moveWithCells="1" sizeWithCells="1">
                  <from>
                    <xdr:col>42</xdr:col>
                    <xdr:colOff>0</xdr:colOff>
                    <xdr:row>4</xdr:row>
                    <xdr:rowOff>0</xdr:rowOff>
                  </from>
                  <to>
                    <xdr:col>43</xdr:col>
                    <xdr:colOff>127000</xdr:colOff>
                    <xdr:row>5</xdr:row>
                    <xdr:rowOff>38100</xdr:rowOff>
                  </to>
                </anchor>
              </controlPr>
            </control>
          </mc:Choice>
        </mc:AlternateContent>
        <mc:AlternateContent xmlns:mc="http://schemas.openxmlformats.org/markup-compatibility/2006">
          <mc:Choice Requires="x14">
            <control shapeId="5318" r:id="rId46" name="Check Box 198">
              <controlPr defaultSize="0" autoFill="0" autoLine="0" autoPict="0">
                <anchor moveWithCells="1" sizeWithCells="1">
                  <from>
                    <xdr:col>33</xdr:col>
                    <xdr:colOff>0</xdr:colOff>
                    <xdr:row>5</xdr:row>
                    <xdr:rowOff>0</xdr:rowOff>
                  </from>
                  <to>
                    <xdr:col>34</xdr:col>
                    <xdr:colOff>127000</xdr:colOff>
                    <xdr:row>6</xdr:row>
                    <xdr:rowOff>38100</xdr:rowOff>
                  </to>
                </anchor>
              </controlPr>
            </control>
          </mc:Choice>
        </mc:AlternateContent>
        <mc:AlternateContent xmlns:mc="http://schemas.openxmlformats.org/markup-compatibility/2006">
          <mc:Choice Requires="x14">
            <control shapeId="5319" r:id="rId47" name="Check Box 199">
              <controlPr defaultSize="0" autoFill="0" autoLine="0" autoPict="0">
                <anchor moveWithCells="1" sizeWithCells="1">
                  <from>
                    <xdr:col>42</xdr:col>
                    <xdr:colOff>0</xdr:colOff>
                    <xdr:row>4</xdr:row>
                    <xdr:rowOff>0</xdr:rowOff>
                  </from>
                  <to>
                    <xdr:col>43</xdr:col>
                    <xdr:colOff>127000</xdr:colOff>
                    <xdr:row>5</xdr:row>
                    <xdr:rowOff>38100</xdr:rowOff>
                  </to>
                </anchor>
              </controlPr>
            </control>
          </mc:Choice>
        </mc:AlternateContent>
        <mc:AlternateContent xmlns:mc="http://schemas.openxmlformats.org/markup-compatibility/2006">
          <mc:Choice Requires="x14">
            <control shapeId="5320" r:id="rId48" name="Check Box 200">
              <controlPr defaultSize="0" autoFill="0" autoLine="0" autoPict="0">
                <anchor moveWithCells="1" sizeWithCells="1">
                  <from>
                    <xdr:col>42</xdr:col>
                    <xdr:colOff>0</xdr:colOff>
                    <xdr:row>5</xdr:row>
                    <xdr:rowOff>0</xdr:rowOff>
                  </from>
                  <to>
                    <xdr:col>43</xdr:col>
                    <xdr:colOff>127000</xdr:colOff>
                    <xdr:row>6</xdr:row>
                    <xdr:rowOff>38100</xdr:rowOff>
                  </to>
                </anchor>
              </controlPr>
            </control>
          </mc:Choice>
        </mc:AlternateContent>
        <mc:AlternateContent xmlns:mc="http://schemas.openxmlformats.org/markup-compatibility/2006">
          <mc:Choice Requires="x14">
            <control shapeId="5337" r:id="rId49" name="Check Box 217">
              <controlPr defaultSize="0" autoFill="0" autoLine="0" autoPict="0">
                <anchor moveWithCells="1" sizeWithCells="1">
                  <from>
                    <xdr:col>20</xdr:col>
                    <xdr:colOff>0</xdr:colOff>
                    <xdr:row>50</xdr:row>
                    <xdr:rowOff>0</xdr:rowOff>
                  </from>
                  <to>
                    <xdr:col>21</xdr:col>
                    <xdr:colOff>127000</xdr:colOff>
                    <xdr:row>51</xdr:row>
                    <xdr:rowOff>12700</xdr:rowOff>
                  </to>
                </anchor>
              </controlPr>
            </control>
          </mc:Choice>
        </mc:AlternateContent>
        <mc:AlternateContent xmlns:mc="http://schemas.openxmlformats.org/markup-compatibility/2006">
          <mc:Choice Requires="x14">
            <control shapeId="5338" r:id="rId50" name="Check Box 218">
              <controlPr defaultSize="0" autoFill="0" autoLine="0" autoPict="0">
                <anchor moveWithCells="1" sizeWithCells="1">
                  <from>
                    <xdr:col>20</xdr:col>
                    <xdr:colOff>0</xdr:colOff>
                    <xdr:row>50</xdr:row>
                    <xdr:rowOff>0</xdr:rowOff>
                  </from>
                  <to>
                    <xdr:col>21</xdr:col>
                    <xdr:colOff>127000</xdr:colOff>
                    <xdr:row>51</xdr:row>
                    <xdr:rowOff>12700</xdr:rowOff>
                  </to>
                </anchor>
              </controlPr>
            </control>
          </mc:Choice>
        </mc:AlternateContent>
        <mc:AlternateContent xmlns:mc="http://schemas.openxmlformats.org/markup-compatibility/2006">
          <mc:Choice Requires="x14">
            <control shapeId="5346" r:id="rId51" name="Check Box 226">
              <controlPr defaultSize="0" autoFill="0" autoLine="0" autoPict="0">
                <anchor moveWithCells="1" sizeWithCells="1">
                  <from>
                    <xdr:col>28</xdr:col>
                    <xdr:colOff>171450</xdr:colOff>
                    <xdr:row>70</xdr:row>
                    <xdr:rowOff>12700</xdr:rowOff>
                  </from>
                  <to>
                    <xdr:col>30</xdr:col>
                    <xdr:colOff>114300</xdr:colOff>
                    <xdr:row>73</xdr:row>
                    <xdr:rowOff>12700</xdr:rowOff>
                  </to>
                </anchor>
              </controlPr>
            </control>
          </mc:Choice>
        </mc:AlternateContent>
        <mc:AlternateContent xmlns:mc="http://schemas.openxmlformats.org/markup-compatibility/2006">
          <mc:Choice Requires="x14">
            <control shapeId="5348" r:id="rId52" name="Check Box 228">
              <controlPr defaultSize="0" autoFill="0" autoLine="0" autoPict="0">
                <anchor moveWithCells="1" sizeWithCells="1">
                  <from>
                    <xdr:col>17</xdr:col>
                    <xdr:colOff>0</xdr:colOff>
                    <xdr:row>72</xdr:row>
                    <xdr:rowOff>0</xdr:rowOff>
                  </from>
                  <to>
                    <xdr:col>18</xdr:col>
                    <xdr:colOff>127000</xdr:colOff>
                    <xdr:row>73</xdr:row>
                    <xdr:rowOff>0</xdr:rowOff>
                  </to>
                </anchor>
              </controlPr>
            </control>
          </mc:Choice>
        </mc:AlternateContent>
        <mc:AlternateContent xmlns:mc="http://schemas.openxmlformats.org/markup-compatibility/2006">
          <mc:Choice Requires="x14">
            <control shapeId="5349" r:id="rId53" name="Check Box 229">
              <controlPr defaultSize="0" autoFill="0" autoLine="0" autoPict="0">
                <anchor moveWithCells="1" sizeWithCells="1">
                  <from>
                    <xdr:col>20</xdr:col>
                    <xdr:colOff>0</xdr:colOff>
                    <xdr:row>72</xdr:row>
                    <xdr:rowOff>0</xdr:rowOff>
                  </from>
                  <to>
                    <xdr:col>21</xdr:col>
                    <xdr:colOff>127000</xdr:colOff>
                    <xdr:row>73</xdr:row>
                    <xdr:rowOff>0</xdr:rowOff>
                  </to>
                </anchor>
              </controlPr>
            </control>
          </mc:Choice>
        </mc:AlternateContent>
        <mc:AlternateContent xmlns:mc="http://schemas.openxmlformats.org/markup-compatibility/2006">
          <mc:Choice Requires="x14">
            <control shapeId="5350" r:id="rId54" name="Check Box 230">
              <controlPr defaultSize="0" autoFill="0" autoLine="0" autoPict="0">
                <anchor moveWithCells="1" sizeWithCells="1">
                  <from>
                    <xdr:col>26</xdr:col>
                    <xdr:colOff>0</xdr:colOff>
                    <xdr:row>113</xdr:row>
                    <xdr:rowOff>0</xdr:rowOff>
                  </from>
                  <to>
                    <xdr:col>27</xdr:col>
                    <xdr:colOff>127000</xdr:colOff>
                    <xdr:row>114</xdr:row>
                    <xdr:rowOff>38100</xdr:rowOff>
                  </to>
                </anchor>
              </controlPr>
            </control>
          </mc:Choice>
        </mc:AlternateContent>
        <mc:AlternateContent xmlns:mc="http://schemas.openxmlformats.org/markup-compatibility/2006">
          <mc:Choice Requires="x14">
            <control shapeId="5351" r:id="rId55" name="Check Box 231">
              <controlPr defaultSize="0" autoFill="0" autoLine="0" autoPict="0">
                <anchor moveWithCells="1" sizeWithCells="1">
                  <from>
                    <xdr:col>23</xdr:col>
                    <xdr:colOff>0</xdr:colOff>
                    <xdr:row>113</xdr:row>
                    <xdr:rowOff>0</xdr:rowOff>
                  </from>
                  <to>
                    <xdr:col>24</xdr:col>
                    <xdr:colOff>127000</xdr:colOff>
                    <xdr:row>114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93</vt:i4>
      </vt:variant>
    </vt:vector>
  </HeadingPairs>
  <TitlesOfParts>
    <vt:vector size="101" baseType="lpstr">
      <vt:lpstr>POLITICAS DE COTIZACION</vt:lpstr>
      <vt:lpstr>INGRESO DE DATOS</vt:lpstr>
      <vt:lpstr>COTIZACION CLIENTE</vt:lpstr>
      <vt:lpstr>PROVI-CANTONES</vt:lpstr>
      <vt:lpstr>DISTRITOS</vt:lpstr>
      <vt:lpstr>INFO CLIENTE</vt:lpstr>
      <vt:lpstr>SOLICITUD INDIVIDUAL</vt:lpstr>
      <vt:lpstr>COLECTIVO</vt:lpstr>
      <vt:lpstr>Abangares</vt:lpstr>
      <vt:lpstr>Acosta</vt:lpstr>
      <vt:lpstr>Aguirre</vt:lpstr>
      <vt:lpstr>Alajuela</vt:lpstr>
      <vt:lpstr>Alajuela.</vt:lpstr>
      <vt:lpstr>Alajuelita</vt:lpstr>
      <vt:lpstr>Alvarado</vt:lpstr>
      <vt:lpstr>COLECTIVO!Área_de_impresión</vt:lpstr>
      <vt:lpstr>'COTIZACION CLIENTE'!Área_de_impresión</vt:lpstr>
      <vt:lpstr>'INGRESO DE DATOS'!Área_de_impresión</vt:lpstr>
      <vt:lpstr>'POLITICAS DE COTIZACION'!Área_de_impresión</vt:lpstr>
      <vt:lpstr>'SOLICITUD INDIVIDUAL'!Área_de_impresión</vt:lpstr>
      <vt:lpstr>Aserrí</vt:lpstr>
      <vt:lpstr>Atenas</vt:lpstr>
      <vt:lpstr>Bagaces</vt:lpstr>
      <vt:lpstr>Barva</vt:lpstr>
      <vt:lpstr>Belén</vt:lpstr>
      <vt:lpstr>Buenos_Aires</vt:lpstr>
      <vt:lpstr>Cañas</vt:lpstr>
      <vt:lpstr>Carrillo</vt:lpstr>
      <vt:lpstr>Cartago</vt:lpstr>
      <vt:lpstr>Cartago.</vt:lpstr>
      <vt:lpstr>Corredores</vt:lpstr>
      <vt:lpstr>Coto_Brus</vt:lpstr>
      <vt:lpstr>Curridabat</vt:lpstr>
      <vt:lpstr>Desamparados</vt:lpstr>
      <vt:lpstr>Dota</vt:lpstr>
      <vt:lpstr>El_Guarco</vt:lpstr>
      <vt:lpstr>Escazú</vt:lpstr>
      <vt:lpstr>Esparza</vt:lpstr>
      <vt:lpstr>Flores</vt:lpstr>
      <vt:lpstr>Garabito</vt:lpstr>
      <vt:lpstr>Goicoechea</vt:lpstr>
      <vt:lpstr>Golfito</vt:lpstr>
      <vt:lpstr>Grecia</vt:lpstr>
      <vt:lpstr>Guácimo</vt:lpstr>
      <vt:lpstr>Guanacaste</vt:lpstr>
      <vt:lpstr>Guatuso</vt:lpstr>
      <vt:lpstr>Heredia</vt:lpstr>
      <vt:lpstr>Heredia.</vt:lpstr>
      <vt:lpstr>Hojancha</vt:lpstr>
      <vt:lpstr>Jiménez</vt:lpstr>
      <vt:lpstr>La_Cruz</vt:lpstr>
      <vt:lpstr>La_Unión</vt:lpstr>
      <vt:lpstr>León_Cortés</vt:lpstr>
      <vt:lpstr>Liberia</vt:lpstr>
      <vt:lpstr>Limón</vt:lpstr>
      <vt:lpstr>Limón.</vt:lpstr>
      <vt:lpstr>Los_Chiles</vt:lpstr>
      <vt:lpstr>Matina</vt:lpstr>
      <vt:lpstr>Montes_de_Oca</vt:lpstr>
      <vt:lpstr>Montes_de_Oro</vt:lpstr>
      <vt:lpstr>Mora</vt:lpstr>
      <vt:lpstr>Moravia</vt:lpstr>
      <vt:lpstr>Nandayure</vt:lpstr>
      <vt:lpstr>Naranjo</vt:lpstr>
      <vt:lpstr>Nicoya</vt:lpstr>
      <vt:lpstr>Oreamuno</vt:lpstr>
      <vt:lpstr>Orotina</vt:lpstr>
      <vt:lpstr>osa</vt:lpstr>
      <vt:lpstr>Palmares</vt:lpstr>
      <vt:lpstr>Paraíso</vt:lpstr>
      <vt:lpstr>Parrita</vt:lpstr>
      <vt:lpstr>Pérez_Zeledón</vt:lpstr>
      <vt:lpstr>Poás</vt:lpstr>
      <vt:lpstr>Pococí</vt:lpstr>
      <vt:lpstr>Puntarenas</vt:lpstr>
      <vt:lpstr>Puntarenas.</vt:lpstr>
      <vt:lpstr>Puriscal</vt:lpstr>
      <vt:lpstr>San_Carlos</vt:lpstr>
      <vt:lpstr>San_Isidro</vt:lpstr>
      <vt:lpstr>San_José</vt:lpstr>
      <vt:lpstr>San_José.</vt:lpstr>
      <vt:lpstr>San_Mateo</vt:lpstr>
      <vt:lpstr>San_Pablo</vt:lpstr>
      <vt:lpstr>San_Rafael</vt:lpstr>
      <vt:lpstr>San_Ramón</vt:lpstr>
      <vt:lpstr>Santa_Ana</vt:lpstr>
      <vt:lpstr>Santa_Bárbara</vt:lpstr>
      <vt:lpstr>Santa_Cruz</vt:lpstr>
      <vt:lpstr>Santo_Domingo</vt:lpstr>
      <vt:lpstr>Sarapiquí</vt:lpstr>
      <vt:lpstr>Siquirres</vt:lpstr>
      <vt:lpstr>Talamanca</vt:lpstr>
      <vt:lpstr>Tarrazú</vt:lpstr>
      <vt:lpstr>Tibás</vt:lpstr>
      <vt:lpstr>Tilarán</vt:lpstr>
      <vt:lpstr>Turrialba</vt:lpstr>
      <vt:lpstr>Turrubares</vt:lpstr>
      <vt:lpstr>Upala</vt:lpstr>
      <vt:lpstr>Valverde_Vega</vt:lpstr>
      <vt:lpstr>Vásquez_de_Coronado</vt:lpstr>
      <vt:lpstr>Zarcero</vt:lpstr>
    </vt:vector>
  </TitlesOfParts>
  <Company>USUARIO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ASSA Cia. de Seguros, S. A.</dc:creator>
  <cp:lastModifiedBy>Mauricio Delgado Varela</cp:lastModifiedBy>
  <cp:lastPrinted>2019-11-13T22:15:19Z</cp:lastPrinted>
  <dcterms:created xsi:type="dcterms:W3CDTF">2002-03-27T21:16:43Z</dcterms:created>
  <dcterms:modified xsi:type="dcterms:W3CDTF">2022-01-21T14:51:28Z</dcterms:modified>
</cp:coreProperties>
</file>