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gonzalez\Downloads\"/>
    </mc:Choice>
  </mc:AlternateContent>
  <xr:revisionPtr revIDLastSave="10" documentId="13_ncr:1_{55114FB2-8FCE-487F-A648-B240945057A0}" xr6:coauthVersionLast="47" xr6:coauthVersionMax="47" xr10:uidLastSave="{BE0F111F-39D0-4E81-9ABF-B800BD043917}"/>
  <workbookProtection workbookAlgorithmName="SHA-512" workbookHashValue="nfs+xUjGioI56xGx6TpfGkIv+eJomtVfJmmra9lprjk9zvr369WXrBoByErh3KgT1KLZcyzUV23CPbDjNXebOw==" workbookSaltValue="IVUoW0d4tfULAiXrcQ/J7A==" workbookSpinCount="100000" lockStructure="1"/>
  <bookViews>
    <workbookView xWindow="-110" yWindow="-110" windowWidth="19420" windowHeight="10300" xr2:uid="{AC3436BF-F37F-47B4-A32D-59A62A559DCB}"/>
  </bookViews>
  <sheets>
    <sheet name="Formulario" sheetId="1" r:id="rId1"/>
    <sheet name="Datos" sheetId="9" state="veryHidden" r:id="rId2"/>
    <sheet name="Impresión cotizaciones" sheetId="4" r:id="rId3"/>
    <sheet name="Validaciones" sheetId="2" state="veryHidden" r:id="rId4"/>
    <sheet name="Rangos" sheetId="3" state="veryHidden" r:id="rId5"/>
    <sheet name="Restricción de ubicaciones" sheetId="8" state="veryHidden" r:id="rId6"/>
  </sheets>
  <definedNames>
    <definedName name="Alajuela">Validaciones!$E$2:$E$16</definedName>
    <definedName name="_xlnm.Print_Area" localSheetId="2">'Impresión cotizaciones'!$A$1:$H$92</definedName>
    <definedName name="C_ABANGARES">Validaciones!$G$164:$G$167</definedName>
    <definedName name="C_ACOSTA">Validaciones!$G$355:$G$359</definedName>
    <definedName name="C_AGUIRRE">Validaciones!$G$298:$G$300</definedName>
    <definedName name="C_ALAJUELA">Validaciones!$G$2:$G$15</definedName>
    <definedName name="C_ALAJUELITA">Validaciones!$G$360:$G$364</definedName>
    <definedName name="C_ALFARORUIZ">Validaciones!$G$16:$G$22</definedName>
    <definedName name="C_ALVARADO">Validaciones!$G$113:$G$115</definedName>
    <definedName name="C_ASERRI">Validaciones!$G$365:$G$371</definedName>
    <definedName name="C_ATENAS">Validaciones!$G$23:$G$30</definedName>
    <definedName name="C_BAGACES">Validaciones!$G$168:$G$171</definedName>
    <definedName name="C_BARVA">Validaciones!$G$223:$G$228</definedName>
    <definedName name="C_BELEN">Validaciones!$G$229:$G$231</definedName>
    <definedName name="C_BUENOSAIRES">Validaciones!$G$301:$G$309</definedName>
    <definedName name="C_CANAS">Validaciones!$G$172:$G$176</definedName>
    <definedName name="C_CARRILLO">Validaciones!$G$177:$G$180</definedName>
    <definedName name="C_CARTAGO">Validaciones!$G$116:$G$126</definedName>
    <definedName name="C_CORREDORES">Validaciones!$G$310:$G$313</definedName>
    <definedName name="C_COTOBRUS">Validaciones!$G$314:$G$318</definedName>
    <definedName name="C_CURRIDABAT">Validaciones!$G$372:$G$375</definedName>
    <definedName name="C_DESAMPARADOS">Validaciones!$G$376:$G$388</definedName>
    <definedName name="C_DOTA">Validaciones!$G$389:$G$391</definedName>
    <definedName name="C_ELGUARCO">Validaciones!$G$127:$G$130</definedName>
    <definedName name="C_ESCAZU">Validaciones!$G$392:$G$394</definedName>
    <definedName name="C_ESPARZA">Validaciones!$G$319:$G$323</definedName>
    <definedName name="C_FLORES">Validaciones!$G$232:$G$234</definedName>
    <definedName name="C_GARABITO">Validaciones!$G$324:$G$325</definedName>
    <definedName name="C_GOICOECHEA">Validaciones!$G$395:$G$400</definedName>
    <definedName name="C_GOLFITO">Validaciones!$G$326:$G$329</definedName>
    <definedName name="C_GRECIA">Validaciones!$G$31:$G$38</definedName>
    <definedName name="C_GUÁCIMO">Validaciones!$G$270:$G$274</definedName>
    <definedName name="C_GUATUSO">Validaciones!$G$39:$G$42</definedName>
    <definedName name="C_HEREDIA">Validaciones!$G$235:$G$239</definedName>
    <definedName name="C_HOJANCHA">Validaciones!$G$181:$G$184</definedName>
    <definedName name="C_JIMENEZ">Validaciones!$G$131:$G$133</definedName>
    <definedName name="C_LACRUZ">Validaciones!$G$185:$G$188</definedName>
    <definedName name="C_LAUNION">Validaciones!$G$134:$G$141</definedName>
    <definedName name="C_LEONCORTESCASTRO">Validaciones!$G$401:$G$406</definedName>
    <definedName name="C_LIBERIA">Validaciones!$G$189:$G$193</definedName>
    <definedName name="C_LIMÓN">Validaciones!$G$275:$G$278</definedName>
    <definedName name="C_LOSCHILES">Validaciones!$G$43:$G$46</definedName>
    <definedName name="C_MATINA">Validaciones!$G$279:$G$281</definedName>
    <definedName name="C_MONTESDEOCA">Validaciones!$G$407:$G$410</definedName>
    <definedName name="C_MONTESDEORO">Validaciones!$G$330:$G$332</definedName>
    <definedName name="C_MORA">Validaciones!$G$411:$G$416</definedName>
    <definedName name="C_MORAVIA">Validaciones!$G$417:$G$419</definedName>
    <definedName name="C_NANDAYURE">Validaciones!$G$194:$G$199</definedName>
    <definedName name="C_NARANJO">Validaciones!$G$47:$G$54</definedName>
    <definedName name="C_NICOYA">Validaciones!$G$200:$G$206</definedName>
    <definedName name="C_OREAMUNO">Validaciones!$G$142:$G$146</definedName>
    <definedName name="C_OROTINA">Validaciones!$G$55:$G$59</definedName>
    <definedName name="C_OSA">Validaciones!$G$333:$G$337</definedName>
    <definedName name="C_PALMERAS">Validaciones!$G$60:$G$66</definedName>
    <definedName name="C_PARAISO">Validaciones!$G$147:$G$151</definedName>
    <definedName name="C_PARRITA">Validaciones!$G$338</definedName>
    <definedName name="C_PEREZZELEDON">Validaciones!$G$420:$G$430</definedName>
    <definedName name="C_POAS">Validaciones!$G$67:$G$71</definedName>
    <definedName name="C_POCOCÍ">Validaciones!$G$282:$G$287</definedName>
    <definedName name="C_PUNTARENAS">Validaciones!$G$339:$G$354</definedName>
    <definedName name="C_PURISCAL">Validaciones!$G$431:$G$439</definedName>
    <definedName name="C_SANCARLOS">Validaciones!$G$72:$G$84</definedName>
    <definedName name="C_SANISIDRO">Validaciones!$G$240:$G$243</definedName>
    <definedName name="C_SANJOSE">Validaciones!$G$440:$G$450</definedName>
    <definedName name="C_SANMATEO">Validaciones!$G$85:$G$87</definedName>
    <definedName name="C_SANPABLO">Validaciones!$G$244:$G$245</definedName>
    <definedName name="C_SANRAFAEL">Validaciones!$G$246:$G$250</definedName>
    <definedName name="C_SANRAMON">Validaciones!$G$88:$G$100</definedName>
    <definedName name="C_SANTAANA">Validaciones!$G$451:$G$456</definedName>
    <definedName name="C_SANTABARBARA">Validaciones!$G$251:$G$256</definedName>
    <definedName name="C_SANTACRUZ">Validaciones!$G$207:$G$215</definedName>
    <definedName name="C_SANTODOMINGO">Validaciones!$G$257:$G$264</definedName>
    <definedName name="C_SARAPIQUI">Validaciones!$G$265:$G$269</definedName>
    <definedName name="C_SIQUIRRES">Validaciones!$G$288:$G$293</definedName>
    <definedName name="C_TALAMANCA">Validaciones!$G$294:$G$297</definedName>
    <definedName name="C_TARRAZU">Validaciones!$G$457:$G$459</definedName>
    <definedName name="C_TIBAS">Validaciones!$G$460:$G$464</definedName>
    <definedName name="C_TILARAN">Validaciones!$G$216:$G$222</definedName>
    <definedName name="C_TURRIALBA">Validaciones!$G$152:$G$163</definedName>
    <definedName name="C_TURRUBARES">Validaciones!$G$465:$G$469</definedName>
    <definedName name="C_UPALA">Validaciones!$G$101:$G$107</definedName>
    <definedName name="C_VALVERDEVEGA">Validaciones!$G$108:$G$112</definedName>
    <definedName name="C_VAZQUEZDECORONADO">Validaciones!$G$470:$G$474</definedName>
    <definedName name="Cartago">Validaciones!$E$17:$E$24</definedName>
    <definedName name="Corredurias">Validaciones!$U$1:$U$36</definedName>
    <definedName name="CSanJose">Validaciones!$G$2:$G$4</definedName>
    <definedName name="Guanacaste">Validaciones!$E$25:$E$35</definedName>
    <definedName name="Heredia">Validaciones!$E$36:$E$45</definedName>
    <definedName name="Limon">Validaciones!$E$46:$E$51</definedName>
    <definedName name="Puntarenas">Validaciones!$E$52:$E$62</definedName>
    <definedName name="SanJose">Validaciones!$E$63:$E$82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3" i="1"/>
  <c r="D26" i="4"/>
  <c r="E27" i="1"/>
  <c r="E11" i="1"/>
  <c r="D8" i="4"/>
  <c r="D25" i="4"/>
  <c r="D24" i="4"/>
  <c r="D23" i="4"/>
  <c r="D20" i="1" l="1"/>
  <c r="B12" i="1"/>
  <c r="E12" i="1" s="1"/>
  <c r="B29" i="1"/>
  <c r="C30" i="1"/>
  <c r="D30" i="1" s="1"/>
  <c r="E28" i="1"/>
  <c r="D35" i="1" l="1" a="1"/>
  <c r="D35" i="1" s="1"/>
  <c r="D12" i="4"/>
  <c r="E10" i="4"/>
  <c r="C11" i="4"/>
  <c r="C10" i="4"/>
  <c r="C6" i="4"/>
  <c r="G5" i="4"/>
  <c r="C5" i="4"/>
  <c r="M2" i="2" l="1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E21" i="1" s="1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C33" i="1" l="1"/>
  <c r="B19" i="4" s="1"/>
  <c r="D33" i="1"/>
  <c r="C32" i="1"/>
  <c r="B17" i="4" s="1"/>
  <c r="D32" i="1"/>
  <c r="D17" i="4" s="1"/>
  <c r="I14" i="4"/>
  <c r="F28" i="1" a="1"/>
  <c r="F28" i="1" s="1"/>
  <c r="F17" i="4" l="1"/>
  <c r="G17" i="4"/>
  <c r="H17" i="4"/>
  <c r="D21" i="4"/>
  <c r="F19" i="4"/>
  <c r="F29" i="1" a="1"/>
  <c r="F29" i="1" s="1"/>
  <c r="D42" i="1" s="1"/>
  <c r="D19" i="4"/>
  <c r="E14" i="4"/>
  <c r="G14" i="4"/>
  <c r="C14" i="4"/>
  <c r="D18" i="1"/>
  <c r="G19" i="4" l="1"/>
  <c r="H19" i="4" s="1"/>
  <c r="E29" i="1"/>
  <c r="D45" i="1" l="1"/>
  <c r="D43" i="1"/>
  <c r="D44" i="1"/>
  <c r="E29" i="4"/>
  <c r="E42" i="1"/>
  <c r="E30" i="4" s="1"/>
  <c r="E43" i="1" l="1"/>
  <c r="F43" i="1" s="1"/>
  <c r="F29" i="4"/>
  <c r="G29" i="4"/>
  <c r="H29" i="4"/>
  <c r="F42" i="1"/>
  <c r="E45" i="1"/>
  <c r="H30" i="4" s="1"/>
  <c r="E44" i="1"/>
  <c r="G30" i="4" s="1"/>
  <c r="F30" i="4" l="1"/>
  <c r="E31" i="4"/>
  <c r="F44" i="1"/>
  <c r="F45" i="1"/>
  <c r="F31" i="4" l="1"/>
  <c r="H31" i="4"/>
  <c r="G31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<sst xmlns="http://schemas.openxmlformats.org/spreadsheetml/2006/main" count="3687" uniqueCount="741">
  <si>
    <t>Cotizador Internacional de Seguros - Incendio</t>
  </si>
  <si>
    <t>Los campos marcados con un asterisco (*) son obligatorios. Asegúrese de completarlos para poder cotizar.</t>
  </si>
  <si>
    <t>Información del asegurado</t>
  </si>
  <si>
    <t>*Nombre del asegurado</t>
  </si>
  <si>
    <t>Número de teléfono</t>
  </si>
  <si>
    <t>*Correo Electronico</t>
  </si>
  <si>
    <t>Correduría</t>
  </si>
  <si>
    <t>Datos del Bien</t>
  </si>
  <si>
    <t>*La construcción tiene más de un 40% de madera</t>
  </si>
  <si>
    <t>*Año de construcción</t>
  </si>
  <si>
    <t>*Ubicación de encuentra en zona costera</t>
  </si>
  <si>
    <t>La construcción se encuentra a menos de 25m de un río, talud ,cima o pendiente</t>
  </si>
  <si>
    <t>Dirección del Riesgo</t>
  </si>
  <si>
    <t>*Provincia</t>
  </si>
  <si>
    <t>*Canton</t>
  </si>
  <si>
    <t>*Distrito</t>
  </si>
  <si>
    <t>Otras Señas</t>
  </si>
  <si>
    <t>Suma Asegurada</t>
  </si>
  <si>
    <t>Moneda</t>
  </si>
  <si>
    <t>Edificio</t>
  </si>
  <si>
    <t>Menaje</t>
  </si>
  <si>
    <t>Robo</t>
  </si>
  <si>
    <t>Cobertura</t>
  </si>
  <si>
    <t>Deducible</t>
  </si>
  <si>
    <t>Asistencia</t>
  </si>
  <si>
    <t>Prima de cotización</t>
  </si>
  <si>
    <t>PRIMA NETA</t>
  </si>
  <si>
    <t>IVA</t>
  </si>
  <si>
    <t>PRIMA TOTAL</t>
  </si>
  <si>
    <t>Anual</t>
  </si>
  <si>
    <t>Semestral</t>
  </si>
  <si>
    <t>Trimestral</t>
  </si>
  <si>
    <t>Mensual</t>
  </si>
  <si>
    <t>Nombre del asegurado</t>
  </si>
  <si>
    <t>Correo Electronico</t>
  </si>
  <si>
    <t>La construcción tiene más de un 40% de madera</t>
  </si>
  <si>
    <t>Año de construcción</t>
  </si>
  <si>
    <t>Ubicación de encuentra en zona costera</t>
  </si>
  <si>
    <t>Provincia</t>
  </si>
  <si>
    <t>Canton</t>
  </si>
  <si>
    <t>Distrito</t>
  </si>
  <si>
    <t>Prima Total SIN IVA</t>
  </si>
  <si>
    <t>Prima Total CON IVA</t>
  </si>
  <si>
    <t>Anual Prima Neta</t>
  </si>
  <si>
    <t>Anual IVA</t>
  </si>
  <si>
    <t>Anual Prima Total</t>
  </si>
  <si>
    <t>Semestral Prima Neta</t>
  </si>
  <si>
    <t>Semestral IVA</t>
  </si>
  <si>
    <t>Semestral Prima Total</t>
  </si>
  <si>
    <t>Trimestral Prima Neta</t>
  </si>
  <si>
    <t>Trimestral IVA</t>
  </si>
  <si>
    <t>Trimestral Prima Total</t>
  </si>
  <si>
    <t>Mensual Prima Neta</t>
  </si>
  <si>
    <t>Mensual IVA</t>
  </si>
  <si>
    <t>Mensual Prima Total</t>
  </si>
  <si>
    <t>Procesada</t>
  </si>
  <si>
    <t>Estado</t>
  </si>
  <si>
    <t>COTIZACIÓN INCENDIO HOGAR</t>
  </si>
  <si>
    <t>Nombre del producto:</t>
  </si>
  <si>
    <t>Seguro de Incendio de Todo Riesgo e Interrupción de Negocios - Contrato Tipo</t>
  </si>
  <si>
    <t>Número de producto:</t>
  </si>
  <si>
    <t>G06-69-A07-838</t>
  </si>
  <si>
    <t>Consecutivo:</t>
  </si>
  <si>
    <t>IS-CR-TEC-11-2025</t>
  </si>
  <si>
    <t>Moneda:</t>
  </si>
  <si>
    <t>Fecha De Cotización:</t>
  </si>
  <si>
    <t>Correduría:</t>
  </si>
  <si>
    <t>Comisión:</t>
  </si>
  <si>
    <t>DATOS DEL SOLICITANTE</t>
  </si>
  <si>
    <t xml:space="preserve">Nombre del Asegurado:  </t>
  </si>
  <si>
    <t>SUMAS ASEGURADAS</t>
  </si>
  <si>
    <t>Suma Asegurada Total</t>
  </si>
  <si>
    <t>Base de Valoración</t>
  </si>
  <si>
    <t>DIRECCIÓN DEL RIESGO</t>
  </si>
  <si>
    <t>COBERTURA BÁSICA</t>
  </si>
  <si>
    <t>Tasa</t>
  </si>
  <si>
    <t>Prima</t>
  </si>
  <si>
    <t>COBERTURAS OPCIONALES</t>
  </si>
  <si>
    <t>OTRAS COBERTURAS</t>
  </si>
  <si>
    <t>Asistencias</t>
  </si>
  <si>
    <t>SUBLÍMITES</t>
  </si>
  <si>
    <t>Remoción de escombros</t>
  </si>
  <si>
    <t>Extinción de incendios</t>
  </si>
  <si>
    <t>Propiedades menores en construcción y/o montaje</t>
  </si>
  <si>
    <t>Gastos por alquiler</t>
  </si>
  <si>
    <t>PRIMA POR PERIOCIDAD DE PAGO</t>
  </si>
  <si>
    <t>REQUISITOS DE ASEGURAMIENTO</t>
  </si>
  <si>
    <t>Conozca a su cliente:</t>
  </si>
  <si>
    <t>Formulario KYC completo y firmado</t>
  </si>
  <si>
    <t>Personas juridicas: Copia de cédula del cliente o representante legal</t>
  </si>
  <si>
    <t>Personería Jurídica (Sociedad) vigencia no mayor a tres meses</t>
  </si>
  <si>
    <t>Detalle del capital accionario (Sociedad)</t>
  </si>
  <si>
    <t>Certificación Literal (Según corresponda)</t>
  </si>
  <si>
    <t>Declaración jurada de domicilio o recibo de Serv Púb</t>
  </si>
  <si>
    <t>Comprobante de ingresos (prima superior  a $1500)</t>
  </si>
  <si>
    <t>Asegurabilidad</t>
  </si>
  <si>
    <t>Solicitud de seguro completa</t>
  </si>
  <si>
    <t>Cotización aceptada y firmada</t>
  </si>
  <si>
    <t>Fotografías (incluir cada aposento asegurado, panoramica extrena de los colindantes laterales, 
parte trasera hacia el bien y del bien al exterior)</t>
  </si>
  <si>
    <t>Lista de Bienes (cuando un bien supere los $2000)</t>
  </si>
  <si>
    <t>Aportar la geolocalización del bien latitud y longitud,  tiempo real</t>
  </si>
  <si>
    <t>Se procede a adjuntar las Condiciones Generales del producto, el cual podrá ser consulta en la página de la SUGESE www.sugese.fi.cr</t>
  </si>
  <si>
    <t>Cualquier modificación de la información suministrada de previo al perfeccionamiento de la cotización deberá ser revisada por la aseguradora y validar los términos definidos previamente</t>
  </si>
  <si>
    <t>Quedamos a las órdenes para detallar cada una de las particularidades de la oferta</t>
  </si>
  <si>
    <t>Cotización Válida</t>
  </si>
  <si>
    <t>Quince (15) días hábiles desde la elaboración del documento.</t>
  </si>
  <si>
    <t>Cotizado por:</t>
  </si>
  <si>
    <t>Internacional de Seguros Costa Rica</t>
  </si>
  <si>
    <t>Anexo Asistencias</t>
  </si>
  <si>
    <t>Asistencia Hogar 360</t>
  </si>
  <si>
    <t>Coberturas</t>
  </si>
  <si>
    <t>Límite</t>
  </si>
  <si>
    <t>Coordinación Legal / cp Masctotas, contratación</t>
  </si>
  <si>
    <t>Sin Limite</t>
  </si>
  <si>
    <t>Fugas de Gas y Fumigación</t>
  </si>
  <si>
    <t>1 evento anual hasta USD100,00</t>
  </si>
  <si>
    <t>Cañerías, Grifería, Limpieza canoas o goteras</t>
  </si>
  <si>
    <t>Instalación y Movilidad de Menaje</t>
  </si>
  <si>
    <t>Rotura de Cristal</t>
  </si>
  <si>
    <t>1 evento anual hasta USD120,00 (aplica solo a vidrios externos)</t>
  </si>
  <si>
    <t>Electricista, cerrajería, fontanería</t>
  </si>
  <si>
    <t>2 evento a elegir, cubiertos hasta USD100,00</t>
  </si>
  <si>
    <t>Reparación de Porton Eléctrico</t>
  </si>
  <si>
    <t>1 evento hasta USD100,00</t>
  </si>
  <si>
    <t>Asistencia Hogar Plus</t>
  </si>
  <si>
    <t>2 eventos anuales hasta USD100,00 cada evento</t>
  </si>
  <si>
    <t>Alojamiento por incendio</t>
  </si>
  <si>
    <t>1 evento anual hasta USD600,00 por 5 días máximo, por familia</t>
  </si>
  <si>
    <t>Máximo 2 eventos hasta USD150 (vidrios externos)</t>
  </si>
  <si>
    <t>Traslado al aeropuerto</t>
  </si>
  <si>
    <t>2 eventos hasta USD50,00</t>
  </si>
  <si>
    <t>Electricista</t>
  </si>
  <si>
    <t>3 eventos hasta USD120,00 por evento</t>
  </si>
  <si>
    <t>Cerrajería</t>
  </si>
  <si>
    <t>Fontanería</t>
  </si>
  <si>
    <t>CantOn</t>
  </si>
  <si>
    <t>Key</t>
  </si>
  <si>
    <t>Cantón</t>
  </si>
  <si>
    <t>AF CORREDORA DE SEGUROS, S.A.</t>
  </si>
  <si>
    <t>SAN JOSE</t>
  </si>
  <si>
    <t>SanJose</t>
  </si>
  <si>
    <t>Alajuela</t>
  </si>
  <si>
    <t>ALAJUELA</t>
  </si>
  <si>
    <t>C_ALAJUELA</t>
  </si>
  <si>
    <t>ASPROSE CORREDORA DE SEGUROS, S.A.</t>
  </si>
  <si>
    <t>ALFARO RUIZ</t>
  </si>
  <si>
    <t>C_ALFARORUIZ</t>
  </si>
  <si>
    <t>CARRIZAL</t>
  </si>
  <si>
    <t>ALFARORUIZ</t>
  </si>
  <si>
    <t>AVANTO CORREDURIA DE SEGUROS, S.A.</t>
  </si>
  <si>
    <t>CARTAGO</t>
  </si>
  <si>
    <t>Cartago</t>
  </si>
  <si>
    <t>ATENAS</t>
  </si>
  <si>
    <t>C_ATENAS</t>
  </si>
  <si>
    <t>DESAMPARADOS</t>
  </si>
  <si>
    <t>BAC CREDOMATIC CORREDORA DE SEGUROS</t>
  </si>
  <si>
    <t>HEREDIA</t>
  </si>
  <si>
    <t>Heredia</t>
  </si>
  <si>
    <t>GRECIA</t>
  </si>
  <si>
    <t>C_GRECIA</t>
  </si>
  <si>
    <t>GARITA</t>
  </si>
  <si>
    <t>BCR CORREDORA DE SEGUROS, S.A.</t>
  </si>
  <si>
    <t>GUANACASTE</t>
  </si>
  <si>
    <t>Guanacaste</t>
  </si>
  <si>
    <t>GUATUSO</t>
  </si>
  <si>
    <t>C_GUATUSO</t>
  </si>
  <si>
    <t>GUACIMA</t>
  </si>
  <si>
    <t>BN SOCIEDAD CORREDORA DE SEGUROS, S.A.</t>
  </si>
  <si>
    <t>PUNTARENAS</t>
  </si>
  <si>
    <t>Puntarenas</t>
  </si>
  <si>
    <t>LOS CHILES</t>
  </si>
  <si>
    <t>C_LOSCHILES</t>
  </si>
  <si>
    <t>RIO SEGUNDO</t>
  </si>
  <si>
    <t>LOSCHILES</t>
  </si>
  <si>
    <t>COMERCIAL DE SEGUROS CORREDORES DE SEGUROS S.A.</t>
  </si>
  <si>
    <t>LIMON</t>
  </si>
  <si>
    <t>Limon</t>
  </si>
  <si>
    <t>NARANJO</t>
  </si>
  <si>
    <t>C_NARANJO</t>
  </si>
  <si>
    <t>SABANILLA</t>
  </si>
  <si>
    <t>CONFÍA SOCIEDAD CORREDORA DE SEGUROS S.A</t>
  </si>
  <si>
    <t>OROTINA</t>
  </si>
  <si>
    <t>C_OROTINA</t>
  </si>
  <si>
    <t>SAN ANTONIO</t>
  </si>
  <si>
    <t>COOPENAE CORREDURÍA DE SEGUROS S.A.</t>
  </si>
  <si>
    <t>PALMERAS</t>
  </si>
  <si>
    <t>C_PALMERAS</t>
  </si>
  <si>
    <t>SAN ISIDRO</t>
  </si>
  <si>
    <t>COOPESERVIDORES CORREDORA DE SEGUROS, S.A.</t>
  </si>
  <si>
    <t>POAS</t>
  </si>
  <si>
    <t>C_POAS</t>
  </si>
  <si>
    <t>CORREDURIA DE SEGUROS METROPOLITANOS S.A.</t>
  </si>
  <si>
    <t>SAN CARLOS</t>
  </si>
  <si>
    <t>C_SANCARLOS</t>
  </si>
  <si>
    <t>SAN RAFAEL</t>
  </si>
  <si>
    <t>SANCARLOS</t>
  </si>
  <si>
    <t>CRS SOCIEDAD CORREDORA DE SEGUROS S.A.</t>
  </si>
  <si>
    <t>SAN MATEO</t>
  </si>
  <si>
    <t>C_SANMATEO</t>
  </si>
  <si>
    <t>SARAPIQUI</t>
  </si>
  <si>
    <t>SANMATEO</t>
  </si>
  <si>
    <t>CSS CORREDORES DE SEGUROS, S.A.</t>
  </si>
  <si>
    <t>SAN RAMON</t>
  </si>
  <si>
    <t>C_SANRAMON</t>
  </si>
  <si>
    <t>TAMBOR</t>
  </si>
  <si>
    <t>SANRAMON</t>
  </si>
  <si>
    <t>DESYFIN CORREDORA DE SEGUROS, S.A.</t>
  </si>
  <si>
    <t>UPALA</t>
  </si>
  <si>
    <t>C_UPALA</t>
  </si>
  <si>
    <t>TURRUCANES</t>
  </si>
  <si>
    <t>DINÁMICA CORREDORA DE SEGUROS, S.A.</t>
  </si>
  <si>
    <t>VALVERDE VEGA</t>
  </si>
  <si>
    <t>C_VALVERDEVEGA</t>
  </si>
  <si>
    <t>BRISAS</t>
  </si>
  <si>
    <t>VALVERDEVEGA</t>
  </si>
  <si>
    <t>ESSENTIAL CORREDORA DE SEGUROS S.A.</t>
  </si>
  <si>
    <t>Caartago</t>
  </si>
  <si>
    <t>ALVARADO</t>
  </si>
  <si>
    <t>C_ALVARADO</t>
  </si>
  <si>
    <t>GUADALUPE</t>
  </si>
  <si>
    <t>GARRETT UNICEN CORREDORA DE SEGUROS, S. A.</t>
  </si>
  <si>
    <t>C_CARTAGO</t>
  </si>
  <si>
    <t>LAGUNA</t>
  </si>
  <si>
    <t>IBG CORREDURIA DE SEGUROS S.A.</t>
  </si>
  <si>
    <t>EL GUARCO</t>
  </si>
  <si>
    <t>C_ELGUARCO</t>
  </si>
  <si>
    <t>PALMIRA</t>
  </si>
  <si>
    <t>ELGUARCO</t>
  </si>
  <si>
    <t>IMPROSA CORREDORA DE SEGUROS S.A.</t>
  </si>
  <si>
    <t>JIMENEZ</t>
  </si>
  <si>
    <t>C_JIMENEZ</t>
  </si>
  <si>
    <t>TAPESCO</t>
  </si>
  <si>
    <t>INNOVA CORREDORA DE SEGUROS S.A.</t>
  </si>
  <si>
    <t>LA UNION</t>
  </si>
  <si>
    <t>C_LAUNION</t>
  </si>
  <si>
    <t>ZAPOTE</t>
  </si>
  <si>
    <t>LAUNION</t>
  </si>
  <si>
    <t>INTERSEGUROS CORREDORA DE SEGUROS, S.A.</t>
  </si>
  <si>
    <t>OREAMUNO</t>
  </si>
  <si>
    <t>C_OREAMUNO</t>
  </si>
  <si>
    <t>ZARCERO</t>
  </si>
  <si>
    <t>MARTHA MORA &amp; CORREDORES DE SEGUROS, S.A.</t>
  </si>
  <si>
    <t>PARAISO</t>
  </si>
  <si>
    <t>C_PARAISO</t>
  </si>
  <si>
    <t>MONGE CORREDORA DE SEGUROS, S.A.</t>
  </si>
  <si>
    <t>TURRIALBA</t>
  </si>
  <si>
    <t>C_TURRIALBA</t>
  </si>
  <si>
    <t>CONCEPCION</t>
  </si>
  <si>
    <t>MUTUAL SEGUROS SOCIEDAD CORREDORA DE SEGUROS, S.A.</t>
  </si>
  <si>
    <t>ABANGARES</t>
  </si>
  <si>
    <t>C_ABANGARES</t>
  </si>
  <si>
    <t>ESCOBAL</t>
  </si>
  <si>
    <t>NEXO CORREDURÍA DE SEGUROS NCS S.A.</t>
  </si>
  <si>
    <t>BAGACES</t>
  </si>
  <si>
    <t>C_BAGACES</t>
  </si>
  <si>
    <t>JESUS</t>
  </si>
  <si>
    <t>POPULAR SEGUROS CORREDURÍA DE SEGUROS S.A.</t>
  </si>
  <si>
    <t>CAÑAS</t>
  </si>
  <si>
    <t>C_CANAS</t>
  </si>
  <si>
    <t>MERCEDES</t>
  </si>
  <si>
    <t>CANAS</t>
  </si>
  <si>
    <t>PRISMA CORREDORA DE SEGUROS, S.A.</t>
  </si>
  <si>
    <t>CARRILLO</t>
  </si>
  <si>
    <t>C_CARRILLO</t>
  </si>
  <si>
    <t>PROINTEL CORREDORES DE SEGUROS S.A.</t>
  </si>
  <si>
    <t>HOJANCHA</t>
  </si>
  <si>
    <t>C_HOJANCHA</t>
  </si>
  <si>
    <t>PROTECCIÓN TOTAL CORREDURÍA DE SEGUROS, S.A.</t>
  </si>
  <si>
    <t>LA CRUZ</t>
  </si>
  <si>
    <t>C_LACRUZ</t>
  </si>
  <si>
    <t>SANTA EULALIA</t>
  </si>
  <si>
    <t>LACRUZ</t>
  </si>
  <si>
    <t>PURDY CORREDORA DE SEGUROS S.A.</t>
  </si>
  <si>
    <t>LIBERIA</t>
  </si>
  <si>
    <t>C_LIBERIA</t>
  </si>
  <si>
    <t>BOLIVAR</t>
  </si>
  <si>
    <t>SCOTIA CORREDORA DE SEGUROS S.A.</t>
  </si>
  <si>
    <t>NANDAYURE</t>
  </si>
  <si>
    <t>C_NANDAYURE</t>
  </si>
  <si>
    <t>SOCIEDAD CORREDORA DE SEGUROS UNISEGUROS</t>
  </si>
  <si>
    <t>NICOYA</t>
  </si>
  <si>
    <t>C_NICOYA</t>
  </si>
  <si>
    <t>PUENTE DE PIEDRA</t>
  </si>
  <si>
    <t>SOMIT CORREDORES DE SEGUROS, S.A.</t>
  </si>
  <si>
    <t>SANTA CRUZ</t>
  </si>
  <si>
    <t>C_SANTACRUZ</t>
  </si>
  <si>
    <t>RIO CUARTO</t>
  </si>
  <si>
    <t>SANTACRUZ</t>
  </si>
  <si>
    <t>SOMOS SEGUROS CORREDORES DE SEGUROS, S.A.</t>
  </si>
  <si>
    <t>TILARAN</t>
  </si>
  <si>
    <t>C_TILARAN</t>
  </si>
  <si>
    <t>UNISERSE CORREDURÍA DE SEGUROS S.A.</t>
  </si>
  <si>
    <t>BARVA</t>
  </si>
  <si>
    <t>C_BARVA</t>
  </si>
  <si>
    <t>WTW Corredores de Seguros Costa Rica S.A. Personería</t>
  </si>
  <si>
    <t>BELEN</t>
  </si>
  <si>
    <t>C_BELEN</t>
  </si>
  <si>
    <t>SAN ROQUE</t>
  </si>
  <si>
    <t>FLORES</t>
  </si>
  <si>
    <t>C_FLORES</t>
  </si>
  <si>
    <t>TACARES</t>
  </si>
  <si>
    <t>C_HEREDIA</t>
  </si>
  <si>
    <t>BUENAVISTA</t>
  </si>
  <si>
    <t>C_SANISIDRO</t>
  </si>
  <si>
    <t>COTE</t>
  </si>
  <si>
    <t>SANISIDRO</t>
  </si>
  <si>
    <t>SAN PABLO</t>
  </si>
  <si>
    <t>C_SANPABLO</t>
  </si>
  <si>
    <t>KATIRA</t>
  </si>
  <si>
    <t>SANPABLO</t>
  </si>
  <si>
    <t>C_SANRAFAEL</t>
  </si>
  <si>
    <t>SANRAFAEL</t>
  </si>
  <si>
    <t>SANTA BARBARA</t>
  </si>
  <si>
    <t>C_SANTABARBARA</t>
  </si>
  <si>
    <t>CANO NEGRO</t>
  </si>
  <si>
    <t>SANTABARBARA</t>
  </si>
  <si>
    <t>SANTO DOMINGO</t>
  </si>
  <si>
    <t>C_SANTODOMINGO</t>
  </si>
  <si>
    <t>EL AMPARO</t>
  </si>
  <si>
    <t>SANTODOMINGO</t>
  </si>
  <si>
    <t>C_SARAPIQUI</t>
  </si>
  <si>
    <t>GUACIMO</t>
  </si>
  <si>
    <t>C_GUÁCIMO</t>
  </si>
  <si>
    <t>SAN JORGE</t>
  </si>
  <si>
    <t>GUÁCIMO</t>
  </si>
  <si>
    <t>C_LIMÓN</t>
  </si>
  <si>
    <t>CIRRI SUR</t>
  </si>
  <si>
    <t>LIMÓN</t>
  </si>
  <si>
    <t>MATINA</t>
  </si>
  <si>
    <t>C_MATINA</t>
  </si>
  <si>
    <t>EL ROSARIO</t>
  </si>
  <si>
    <t>POCOCI</t>
  </si>
  <si>
    <t>C_POCOCÍ</t>
  </si>
  <si>
    <t>POCOCÍ</t>
  </si>
  <si>
    <t>SIQUIRRES</t>
  </si>
  <si>
    <t>C_SIQUIRRES</t>
  </si>
  <si>
    <t>PALMITOS</t>
  </si>
  <si>
    <t>TALAMANCA</t>
  </si>
  <si>
    <t>C_TALAMANCA</t>
  </si>
  <si>
    <t>SAN JERONIMO</t>
  </si>
  <si>
    <t>AGUIRRE</t>
  </si>
  <si>
    <t>C_AGUIRRE</t>
  </si>
  <si>
    <t>BUENOS AIRES</t>
  </si>
  <si>
    <t>C_BUENOSAIRES</t>
  </si>
  <si>
    <t>SAN JUAN</t>
  </si>
  <si>
    <t>BUENOSAIRES</t>
  </si>
  <si>
    <t>CORREDORES</t>
  </si>
  <si>
    <t>C_CORREDORES</t>
  </si>
  <si>
    <t>SAN MIGUEL</t>
  </si>
  <si>
    <t>COTO BRUS</t>
  </si>
  <si>
    <t>C_COTOBRUS</t>
  </si>
  <si>
    <t>COYOLAR</t>
  </si>
  <si>
    <t>COTOBRUS</t>
  </si>
  <si>
    <t>ESPARZA</t>
  </si>
  <si>
    <t>C_ESPARZA</t>
  </si>
  <si>
    <t>EL MASTATE</t>
  </si>
  <si>
    <t>GARABITO</t>
  </si>
  <si>
    <t>C_GARABITO</t>
  </si>
  <si>
    <t>HACIENDA VIEJA</t>
  </si>
  <si>
    <t>GOLFITO</t>
  </si>
  <si>
    <t>C_GOLFITO</t>
  </si>
  <si>
    <t>LA CEIBA</t>
  </si>
  <si>
    <t>MONTES DE ORO</t>
  </si>
  <si>
    <t>C_MONTESDEORO</t>
  </si>
  <si>
    <t>MONTESDEORO</t>
  </si>
  <si>
    <t>OSA</t>
  </si>
  <si>
    <t>C_OSA</t>
  </si>
  <si>
    <t>PARRITA</t>
  </si>
  <si>
    <t>C_PARRITA</t>
  </si>
  <si>
    <t>CANDELARIA</t>
  </si>
  <si>
    <t>C_PUNTARENAS</t>
  </si>
  <si>
    <t>ESQUIPULAS</t>
  </si>
  <si>
    <t>ACOSTA</t>
  </si>
  <si>
    <t>C_ACOSTA</t>
  </si>
  <si>
    <t>LA GRANJA</t>
  </si>
  <si>
    <t>SANJOSE</t>
  </si>
  <si>
    <t>ALAJUELITA</t>
  </si>
  <si>
    <t>C_ALAJUELITA</t>
  </si>
  <si>
    <t>PALMARES</t>
  </si>
  <si>
    <t>ASERRI</t>
  </si>
  <si>
    <t>C_ASERRI</t>
  </si>
  <si>
    <t>SANTIAGO</t>
  </si>
  <si>
    <t>CURRIDABAT</t>
  </si>
  <si>
    <t>C_CURRIDABAT</t>
  </si>
  <si>
    <t>ZARAGOZA</t>
  </si>
  <si>
    <t>C_DESAMPARADOS</t>
  </si>
  <si>
    <t>CARRILLOS</t>
  </si>
  <si>
    <t>DOTA</t>
  </si>
  <si>
    <t>C_DOTA</t>
  </si>
  <si>
    <t>SABANA REDONDA</t>
  </si>
  <si>
    <t>ESCAZU</t>
  </si>
  <si>
    <t>C_ESCAZU</t>
  </si>
  <si>
    <t>GOICOECHEA</t>
  </si>
  <si>
    <t>C_GOICOECHEA</t>
  </si>
  <si>
    <t>SAN PEDRO</t>
  </si>
  <si>
    <t>LEON CORTES CASTRO</t>
  </si>
  <si>
    <t>C_LEONCORTESCASTRO</t>
  </si>
  <si>
    <t>LEONCORTESCASTRO</t>
  </si>
  <si>
    <t>MONTES DE OCA</t>
  </si>
  <si>
    <t>C_MONTESDEOCA</t>
  </si>
  <si>
    <t>AGUAS ZARCAS</t>
  </si>
  <si>
    <t>MONTESDEOCA</t>
  </si>
  <si>
    <t>MORA</t>
  </si>
  <si>
    <t>C_MORA</t>
  </si>
  <si>
    <t>MORAVIA</t>
  </si>
  <si>
    <t>C_MORAVIA</t>
  </si>
  <si>
    <t>CUTRIS</t>
  </si>
  <si>
    <t>PEREZ ZELEDON</t>
  </si>
  <si>
    <t>C_PEREZZELEDON</t>
  </si>
  <si>
    <t>FLORENCIA</t>
  </si>
  <si>
    <t>PEREZZELEDON</t>
  </si>
  <si>
    <t>PURISCAL</t>
  </si>
  <si>
    <t>C_PURISCAL</t>
  </si>
  <si>
    <t>LA FORTUNA</t>
  </si>
  <si>
    <t>C_SANJOSE</t>
  </si>
  <si>
    <t>LA PALMERA</t>
  </si>
  <si>
    <t>SANTA ANA</t>
  </si>
  <si>
    <t>C_SANTAANA</t>
  </si>
  <si>
    <t>LA TIGRA</t>
  </si>
  <si>
    <t>SANTAANA</t>
  </si>
  <si>
    <t>TARRAZU</t>
  </si>
  <si>
    <t>C_TARRAZU</t>
  </si>
  <si>
    <t>MONTERREY</t>
  </si>
  <si>
    <t>TIBAS</t>
  </si>
  <si>
    <t>C_TIBAS</t>
  </si>
  <si>
    <t>PITAL</t>
  </si>
  <si>
    <t>TURRUBARES</t>
  </si>
  <si>
    <t>C_TURRUBARES</t>
  </si>
  <si>
    <t>POCOSOL</t>
  </si>
  <si>
    <t>VAZQUEZ DE CORONADO</t>
  </si>
  <si>
    <t>C_VAZQUEZDECORONADO</t>
  </si>
  <si>
    <t>QUESADA</t>
  </si>
  <si>
    <t>VAZQUEZDECORONADO</t>
  </si>
  <si>
    <t>VENADO</t>
  </si>
  <si>
    <t>VENECIA</t>
  </si>
  <si>
    <t>DESMONTE</t>
  </si>
  <si>
    <t>JESUS MARIA</t>
  </si>
  <si>
    <t>ALFARO</t>
  </si>
  <si>
    <t>ANGELES</t>
  </si>
  <si>
    <t>PENAS BLANCAS</t>
  </si>
  <si>
    <t>PIEDADES NORTE</t>
  </si>
  <si>
    <t>PIEDADES SUR</t>
  </si>
  <si>
    <t>VOLIO</t>
  </si>
  <si>
    <t>ZAPOTAL</t>
  </si>
  <si>
    <t>AGUAS CLARAS</t>
  </si>
  <si>
    <t>BIJAGUA</t>
  </si>
  <si>
    <t>DELICIAS</t>
  </si>
  <si>
    <t>DOS RIOS</t>
  </si>
  <si>
    <t>SAN JOSE (PIZOTE)</t>
  </si>
  <si>
    <t>YOLILLAL</t>
  </si>
  <si>
    <t>RODRIGUEZ</t>
  </si>
  <si>
    <t>SARCHI NORTE</t>
  </si>
  <si>
    <t>SARCHI SUR</t>
  </si>
  <si>
    <t>TORO AMARILLO</t>
  </si>
  <si>
    <t>CAPELLADES</t>
  </si>
  <si>
    <t>CERVANTES</t>
  </si>
  <si>
    <t>PACAYAS</t>
  </si>
  <si>
    <t>AGUASCALIENTE (SAN FRANCISCO)</t>
  </si>
  <si>
    <t>CARMEN</t>
  </si>
  <si>
    <t>CORRALILLO</t>
  </si>
  <si>
    <t>DULCE NOMBRE</t>
  </si>
  <si>
    <t>GUADALUPE (ARENILLA)</t>
  </si>
  <si>
    <t>LLANO GRANDE</t>
  </si>
  <si>
    <t>OCCIDENTAL</t>
  </si>
  <si>
    <t>ORIENTAL</t>
  </si>
  <si>
    <t>QUEBRADILLA</t>
  </si>
  <si>
    <t>SAN NICOLAS</t>
  </si>
  <si>
    <t>TIERRA BLANCA</t>
  </si>
  <si>
    <t>EL TEJAR</t>
  </si>
  <si>
    <t>PATIO DE AGUA</t>
  </si>
  <si>
    <t>TOBOSI</t>
  </si>
  <si>
    <t>JUAN VIÑAS</t>
  </si>
  <si>
    <t>PEJIBAYE</t>
  </si>
  <si>
    <t>TUCURRIQUE</t>
  </si>
  <si>
    <t>RIO AZUL</t>
  </si>
  <si>
    <t>SAN DIEGO</t>
  </si>
  <si>
    <t>TRES RIOS</t>
  </si>
  <si>
    <t>CIPRESES</t>
  </si>
  <si>
    <t>COT</t>
  </si>
  <si>
    <t>POTRERO CERRADO</t>
  </si>
  <si>
    <t>SANTA ROSA</t>
  </si>
  <si>
    <t>CACHI</t>
  </si>
  <si>
    <t>LLANOS DE SANTA LUCIA</t>
  </si>
  <si>
    <t>OROSI</t>
  </si>
  <si>
    <t>CHIRRIPO</t>
  </si>
  <si>
    <t>LA ISABEL</t>
  </si>
  <si>
    <t>LA SUIZA</t>
  </si>
  <si>
    <t>PAVONES</t>
  </si>
  <si>
    <t>PERALTA</t>
  </si>
  <si>
    <t>SANTA TERESITA</t>
  </si>
  <si>
    <t>TAYUTIC</t>
  </si>
  <si>
    <t>TRES EQUIS</t>
  </si>
  <si>
    <t>TUIS</t>
  </si>
  <si>
    <t>COLORADO</t>
  </si>
  <si>
    <t>LAS JUNTAS</t>
  </si>
  <si>
    <t>SIERRA</t>
  </si>
  <si>
    <t>MOGOTE</t>
  </si>
  <si>
    <t>RIO NARANJO</t>
  </si>
  <si>
    <t>BEBEDERO</t>
  </si>
  <si>
    <t>POROZAL</t>
  </si>
  <si>
    <t>FILADELFIA</t>
  </si>
  <si>
    <t>SARDINAL</t>
  </si>
  <si>
    <t>HUACAS</t>
  </si>
  <si>
    <t>MONTE ROMO</t>
  </si>
  <si>
    <t>PUERTO CARRILLO</t>
  </si>
  <si>
    <t>LA GARITA</t>
  </si>
  <si>
    <t>SANTA CECILIA</t>
  </si>
  <si>
    <t>SANTA ELENA</t>
  </si>
  <si>
    <t>CAÑAS DULCES</t>
  </si>
  <si>
    <t>CURRUBANDE</t>
  </si>
  <si>
    <t>MAYORGA</t>
  </si>
  <si>
    <t>NACASCOLO</t>
  </si>
  <si>
    <t>BEJUCO</t>
  </si>
  <si>
    <t>CARMONA</t>
  </si>
  <si>
    <t>PORVENIR</t>
  </si>
  <si>
    <t>SANTA RITA</t>
  </si>
  <si>
    <t>ZAPOTEL</t>
  </si>
  <si>
    <t>BELEN DE NOSARITA</t>
  </si>
  <si>
    <t>MANSION</t>
  </si>
  <si>
    <t>NOSARA</t>
  </si>
  <si>
    <t>QUEBRADA HONDA</t>
  </si>
  <si>
    <t>SAMARA</t>
  </si>
  <si>
    <t>BOLSON</t>
  </si>
  <si>
    <t>CABO VELAS</t>
  </si>
  <si>
    <t>CARTAGENA</t>
  </si>
  <si>
    <t>CUAJINIQUIL</t>
  </si>
  <si>
    <t>DIRIA</t>
  </si>
  <si>
    <t>TAMARINDO</t>
  </si>
  <si>
    <t>TEMPATE</t>
  </si>
  <si>
    <t>VEINTISIETE DE ABRIL</t>
  </si>
  <si>
    <t>ARENAL</t>
  </si>
  <si>
    <t>LIBANO</t>
  </si>
  <si>
    <t>QUEBARADA GRANDE</t>
  </si>
  <si>
    <t>TIERRAS MORENAS</t>
  </si>
  <si>
    <t>TRONADORA</t>
  </si>
  <si>
    <t>SAN JOSE DE LA MONTAÑA</t>
  </si>
  <si>
    <t>SANTA LUCIA</t>
  </si>
  <si>
    <t>LA ASUNCION</t>
  </si>
  <si>
    <t>LA RIVERA</t>
  </si>
  <si>
    <t>BARRANTES</t>
  </si>
  <si>
    <t>LLORENTE</t>
  </si>
  <si>
    <t>SAN JOAQUIN</t>
  </si>
  <si>
    <t>SAN FRANCISCO</t>
  </si>
  <si>
    <t>ULLOA</t>
  </si>
  <si>
    <t>VARABLANCA</t>
  </si>
  <si>
    <t>RINCON DE SABANILLA</t>
  </si>
  <si>
    <t>LOS ANGELES</t>
  </si>
  <si>
    <t>SAN JOSECITO</t>
  </si>
  <si>
    <t>PURABA</t>
  </si>
  <si>
    <t>PARA</t>
  </si>
  <si>
    <t>PARACITO</t>
  </si>
  <si>
    <t>SAN VICENTE</t>
  </si>
  <si>
    <t>SANTO TOMAS</t>
  </si>
  <si>
    <t>TURES</t>
  </si>
  <si>
    <t>CURENA</t>
  </si>
  <si>
    <t>LA VIRGEN</t>
  </si>
  <si>
    <t>LAS HORQUETAS</t>
  </si>
  <si>
    <t>LLANURAS DEL GASPAR</t>
  </si>
  <si>
    <t>PUERTO VIEJO</t>
  </si>
  <si>
    <t>DUACARI</t>
  </si>
  <si>
    <t>POCORA</t>
  </si>
  <si>
    <t>RIO JIMENEZ</t>
  </si>
  <si>
    <t>MATAMA</t>
  </si>
  <si>
    <t>RIO BLANCO</t>
  </si>
  <si>
    <t>VALLE LA ESTRELLA</t>
  </si>
  <si>
    <t>BATAN</t>
  </si>
  <si>
    <t>CARRANDI</t>
  </si>
  <si>
    <t>CARIARI</t>
  </si>
  <si>
    <t>GUAPILES</t>
  </si>
  <si>
    <t>RITA</t>
  </si>
  <si>
    <t>ROXANA</t>
  </si>
  <si>
    <t>ALEGRIA</t>
  </si>
  <si>
    <t>EL CAIRO</t>
  </si>
  <si>
    <t>FLORIDA</t>
  </si>
  <si>
    <t>GERMANIA</t>
  </si>
  <si>
    <t>PACUARITO</t>
  </si>
  <si>
    <t>BRATSI</t>
  </si>
  <si>
    <t>CAHUITA</t>
  </si>
  <si>
    <t>SIXAOLA</t>
  </si>
  <si>
    <t>TELIRE</t>
  </si>
  <si>
    <t>NARANJITO</t>
  </si>
  <si>
    <t>QUEPOS</t>
  </si>
  <si>
    <t>SAVEGRE</t>
  </si>
  <si>
    <t>BIOLLEY</t>
  </si>
  <si>
    <t>BORUCA</t>
  </si>
  <si>
    <t>BRUNKA</t>
  </si>
  <si>
    <t>CHANGUENA</t>
  </si>
  <si>
    <t>COLINAS</t>
  </si>
  <si>
    <t>PILAS</t>
  </si>
  <si>
    <t>POTRERO GRANDE</t>
  </si>
  <si>
    <t>VOLCAN</t>
  </si>
  <si>
    <t>CANOAS</t>
  </si>
  <si>
    <t>LA CUESTA</t>
  </si>
  <si>
    <t>LAUREL</t>
  </si>
  <si>
    <t>AGUABUENA</t>
  </si>
  <si>
    <t>LIMONCITO</t>
  </si>
  <si>
    <t>PITTIER</t>
  </si>
  <si>
    <t>SABALITO</t>
  </si>
  <si>
    <t>SAN VITO</t>
  </si>
  <si>
    <t>ESPIRITU SANTO</t>
  </si>
  <si>
    <t>MACACONA</t>
  </si>
  <si>
    <t>SAN JUAN GRANDE</t>
  </si>
  <si>
    <t>JACO</t>
  </si>
  <si>
    <t>TARCOLES</t>
  </si>
  <si>
    <t>GUAYCARA</t>
  </si>
  <si>
    <t>PAVON</t>
  </si>
  <si>
    <t>PUERTO JIMENEZ</t>
  </si>
  <si>
    <t>MIRAMAR</t>
  </si>
  <si>
    <t>BAHIA BALLENA</t>
  </si>
  <si>
    <t>PALMAR</t>
  </si>
  <si>
    <t>PIEDRAS BLANCAS</t>
  </si>
  <si>
    <t>PUERTO CORTES</t>
  </si>
  <si>
    <t>SIERPE</t>
  </si>
  <si>
    <t>ACAPULCO</t>
  </si>
  <si>
    <t>ARANCIBIA</t>
  </si>
  <si>
    <t>BARRANCA</t>
  </si>
  <si>
    <t>CHACARITA</t>
  </si>
  <si>
    <t>CHIRA</t>
  </si>
  <si>
    <t>CHOMES</t>
  </si>
  <si>
    <t>COBANO</t>
  </si>
  <si>
    <t>EL ROBLE</t>
  </si>
  <si>
    <t>GUACIMAL</t>
  </si>
  <si>
    <t>ISLA DEL COCO</t>
  </si>
  <si>
    <t>LEPANTO</t>
  </si>
  <si>
    <t>MANZANILLO</t>
  </si>
  <si>
    <t>MONTE VERDE</t>
  </si>
  <si>
    <t>PAQUERA</t>
  </si>
  <si>
    <t>PITAHAYA</t>
  </si>
  <si>
    <t>CANGREJAL</t>
  </si>
  <si>
    <t>GUAITIL</t>
  </si>
  <si>
    <t>PALMICHAL</t>
  </si>
  <si>
    <t>SABANILLAS</t>
  </si>
  <si>
    <t>SAN IGNACIO</t>
  </si>
  <si>
    <t>SAN FELIPE</t>
  </si>
  <si>
    <t>LEGUA</t>
  </si>
  <si>
    <t>SALITRILLOS</t>
  </si>
  <si>
    <t>SAN GABRIEL</t>
  </si>
  <si>
    <t>TARBACA</t>
  </si>
  <si>
    <t>VUELTA DE JORCO</t>
  </si>
  <si>
    <t>GRANADILLA</t>
  </si>
  <si>
    <t>SANCHEZ</t>
  </si>
  <si>
    <t>TIRRASES</t>
  </si>
  <si>
    <t>DAMAS</t>
  </si>
  <si>
    <t>FRAILES</t>
  </si>
  <si>
    <t>GRAVILLAS</t>
  </si>
  <si>
    <t>LOS GUIDO</t>
  </si>
  <si>
    <t>PATARRA</t>
  </si>
  <si>
    <t>ROSARIO</t>
  </si>
  <si>
    <t>SAN CRISTOBAL</t>
  </si>
  <si>
    <t>SAN JUAN DE DIOS</t>
  </si>
  <si>
    <t>SAN RAFAEL ABAJO</t>
  </si>
  <si>
    <t>SAN RAFAEL ARRIBA</t>
  </si>
  <si>
    <t>COPEY</t>
  </si>
  <si>
    <t>JARDIN</t>
  </si>
  <si>
    <t>SANTA MARIA</t>
  </si>
  <si>
    <t>CALLE BLANCOS</t>
  </si>
  <si>
    <t>IPIS</t>
  </si>
  <si>
    <t>MATA DE PLATANO</t>
  </si>
  <si>
    <t>PURRAL</t>
  </si>
  <si>
    <t>RANCHO REDONDO</t>
  </si>
  <si>
    <t>LLANO BONITO</t>
  </si>
  <si>
    <t>SAN ANDRES</t>
  </si>
  <si>
    <t>COLON</t>
  </si>
  <si>
    <t>GUAYABO</t>
  </si>
  <si>
    <t>PICAGRES</t>
  </si>
  <si>
    <t>PIEDRAS NEGRAS</t>
  </si>
  <si>
    <t>TABARCIA</t>
  </si>
  <si>
    <t>LA TRINIDAD</t>
  </si>
  <si>
    <t>BARU</t>
  </si>
  <si>
    <t>CAJON</t>
  </si>
  <si>
    <t>DANIEL FLORES</t>
  </si>
  <si>
    <t>EL GENERAL</t>
  </si>
  <si>
    <t>PLATANARES</t>
  </si>
  <si>
    <t>RARAMO</t>
  </si>
  <si>
    <t>RIO NUEVO</t>
  </si>
  <si>
    <t>RIVAS</t>
  </si>
  <si>
    <t>SAN ISIDRO DEL GENERAL</t>
  </si>
  <si>
    <t>BARBACOAS</t>
  </si>
  <si>
    <t>CHIRES</t>
  </si>
  <si>
    <t>DESAMPARADITOS</t>
  </si>
  <si>
    <t>GRIFO ALTO</t>
  </si>
  <si>
    <t>MERCEDES SUR</t>
  </si>
  <si>
    <t>CATEDRAL</t>
  </si>
  <si>
    <t>HATILLO</t>
  </si>
  <si>
    <t>HOSPITAL</t>
  </si>
  <si>
    <t>MATA REDONDA</t>
  </si>
  <si>
    <t>MERCED</t>
  </si>
  <si>
    <t>PAVAS</t>
  </si>
  <si>
    <t>SAN FRANCISCO DE DOS RIOS</t>
  </si>
  <si>
    <t>SAN SEBASTIAN</t>
  </si>
  <si>
    <t>URUCA</t>
  </si>
  <si>
    <t>BRASIL</t>
  </si>
  <si>
    <t>PIEDADES</t>
  </si>
  <si>
    <t>POZOS</t>
  </si>
  <si>
    <t>SALITRAL</t>
  </si>
  <si>
    <t>SAN LORENZO</t>
  </si>
  <si>
    <t>SAN MARCOS</t>
  </si>
  <si>
    <t>ANSELMO LLORENTE</t>
  </si>
  <si>
    <t>CINCO ESQUINAS</t>
  </si>
  <si>
    <t>COLIMA</t>
  </si>
  <si>
    <t>LEON XIII</t>
  </si>
  <si>
    <t>CARARA</t>
  </si>
  <si>
    <t>SAN JUAN DE MATA</t>
  </si>
  <si>
    <t>SAN LUIS</t>
  </si>
  <si>
    <t>CASCAJAL</t>
  </si>
  <si>
    <t>DULCE NOMBRE DE JESUS</t>
  </si>
  <si>
    <t>PATALILLO</t>
  </si>
  <si>
    <t>Rangos de Sumas Aseguradas</t>
  </si>
  <si>
    <t>Min</t>
  </si>
  <si>
    <t>Max</t>
  </si>
  <si>
    <t>Colones</t>
  </si>
  <si>
    <t>Cobertura Básica (A) Todo Riesgo</t>
  </si>
  <si>
    <t>Dolares</t>
  </si>
  <si>
    <t>Eventos por incendio: No aplica deducible
Resgos Catastroficos 1% de la suma asegurada, mínimo de ¢50 000,00 por evento por ubicación
Riesgos No Catastroficos ¢50 000,00 por evento por ubicación</t>
  </si>
  <si>
    <t>Eventos por incendio: No aplica deducible
 Resgos Catastroficos 1% de la suma asegurada, mínimo de ¢50 000,00 por evento por ubicación
 Riesgos No Catastroficos ¢50 000,00 por evento por ubicación</t>
  </si>
  <si>
    <t>10% sobre la pérdida con un mínimo de ¢250 000,00 por evento</t>
  </si>
  <si>
    <t>Eventos por incendio: No aplica deducible
Resgos Catastroficos 1% de la suma asegurada, mínimo de USD100,00 por evento por ubicación
Riesgos No Catastroficos USD100,00 por evento por ubicación</t>
  </si>
  <si>
    <t>10% sobre la pérdida con un mínimo de USD 500 por evento</t>
  </si>
  <si>
    <t>Código</t>
  </si>
  <si>
    <t>Código2</t>
  </si>
  <si>
    <t>Tipo de Zona</t>
  </si>
  <si>
    <t>LLAVE</t>
  </si>
  <si>
    <t>002</t>
  </si>
  <si>
    <t>01</t>
  </si>
  <si>
    <t>RESTRINGIDA</t>
  </si>
  <si>
    <t>04</t>
  </si>
  <si>
    <t>02</t>
  </si>
  <si>
    <t>05</t>
  </si>
  <si>
    <t>11</t>
  </si>
  <si>
    <t>03</t>
  </si>
  <si>
    <t>06</t>
  </si>
  <si>
    <t>13</t>
  </si>
  <si>
    <t>07</t>
  </si>
  <si>
    <t>003</t>
  </si>
  <si>
    <t>09</t>
  </si>
  <si>
    <t>08</t>
  </si>
  <si>
    <t>005</t>
  </si>
  <si>
    <t>004</t>
  </si>
  <si>
    <t>007</t>
  </si>
  <si>
    <t>006</t>
  </si>
  <si>
    <t>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</si>
</sst>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000%"/>
    <numFmt numFmtId="165" formatCode="_(* #,##0.00_);_(* \(#,##0.00\);_(* &quot;-&quot;??_);_(@_)"/>
    <numFmt numFmtId="166" formatCode="_(* #,##0.0000_);_(* \(#,##0.0000\);_(* &quot;-&quot;??_);_(@_)"/>
    <numFmt numFmtId="167" formatCode="_-* #,##0_-;\-* #,##0_-;_-* &quot;-&quot;??_-;_-@_-"/>
    <numFmt numFmtId="168" formatCode="0.000000"/>
    <numFmt numFmtId="169" formatCode="0.0%"/>
  </numFmts>
  <fonts count="3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0"/>
      <color rgb="FFFF0000"/>
      <name val="Arial"/>
      <family val="2"/>
    </font>
    <font>
      <sz val="10"/>
      <color theme="0" tint="-4.9989318521683403E-2"/>
      <name val="Arial"/>
      <family val="2"/>
    </font>
    <font>
      <sz val="9"/>
      <color theme="1"/>
      <name val="Arial"/>
      <family val="2"/>
    </font>
    <font>
      <sz val="11"/>
      <color rgb="FFFF0000"/>
      <name val="Aptos Narrow"/>
      <family val="2"/>
      <scheme val="minor"/>
    </font>
    <font>
      <sz val="10"/>
      <color rgb="FFFF0000"/>
      <name val="Arial"/>
      <family val="2"/>
    </font>
    <font>
      <b/>
      <i/>
      <u/>
      <sz val="16"/>
      <color rgb="FFFF000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i/>
      <sz val="8"/>
      <color rgb="FFFF0000"/>
      <name val="Arial"/>
      <family val="2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u/>
      <sz val="11"/>
      <color theme="1"/>
      <name val="Arial"/>
      <family val="2"/>
    </font>
    <font>
      <b/>
      <i/>
      <u/>
      <sz val="10"/>
      <color theme="1"/>
      <name val="Arial"/>
      <family val="2"/>
    </font>
    <font>
      <b/>
      <sz val="16"/>
      <color theme="0"/>
      <name val="Arial"/>
      <family val="2"/>
    </font>
    <font>
      <i/>
      <sz val="10"/>
      <color theme="1"/>
      <name val="Arial"/>
      <family val="2"/>
    </font>
    <font>
      <i/>
      <sz val="8.5"/>
      <color theme="2" tint="-0.749992370372631"/>
      <name val="Arial"/>
      <family val="2"/>
    </font>
    <font>
      <b/>
      <i/>
      <sz val="10"/>
      <color rgb="FF109647"/>
      <name val="Arial"/>
      <family val="2"/>
    </font>
    <font>
      <b/>
      <sz val="10"/>
      <color rgb="FF109647"/>
      <name val="Arial"/>
      <family val="2"/>
    </font>
    <font>
      <b/>
      <i/>
      <u/>
      <sz val="10"/>
      <color rgb="FF10964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096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9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0" fontId="2" fillId="6" borderId="43" xfId="0" applyFont="1" applyFill="1" applyBorder="1"/>
    <xf numFmtId="49" fontId="0" fillId="0" borderId="0" xfId="0" applyNumberFormat="1"/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49" fontId="12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  <xf numFmtId="4" fontId="0" fillId="0" borderId="0" xfId="0" applyNumberFormat="1"/>
    <xf numFmtId="0" fontId="0" fillId="0" borderId="0" xfId="0" applyAlignment="1">
      <alignment wrapText="1"/>
    </xf>
    <xf numFmtId="43" fontId="0" fillId="0" borderId="0" xfId="1" applyFont="1"/>
    <xf numFmtId="0" fontId="13" fillId="0" borderId="0" xfId="0" applyFont="1"/>
    <xf numFmtId="0" fontId="17" fillId="0" borderId="0" xfId="0" applyFont="1"/>
    <xf numFmtId="0" fontId="6" fillId="0" borderId="0" xfId="0" applyFont="1" applyAlignment="1">
      <alignment vertical="center" wrapText="1"/>
    </xf>
    <xf numFmtId="0" fontId="17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20" fillId="0" borderId="11" xfId="0" applyFont="1" applyBorder="1" applyAlignment="1">
      <alignment horizontal="center" wrapText="1"/>
    </xf>
    <xf numFmtId="0" fontId="20" fillId="0" borderId="15" xfId="0" applyFont="1" applyBorder="1" applyAlignment="1">
      <alignment horizontal="center" wrapText="1"/>
    </xf>
    <xf numFmtId="0" fontId="5" fillId="0" borderId="21" xfId="0" applyFont="1" applyBorder="1" applyAlignment="1" applyProtection="1">
      <alignment vertical="center" wrapText="1"/>
      <protection locked="0"/>
    </xf>
    <xf numFmtId="166" fontId="22" fillId="4" borderId="24" xfId="3" applyNumberFormat="1" applyFont="1" applyFill="1" applyBorder="1" applyAlignment="1">
      <alignment horizontal="center" vertical="center" wrapText="1"/>
    </xf>
    <xf numFmtId="0" fontId="22" fillId="4" borderId="25" xfId="0" applyFont="1" applyFill="1" applyBorder="1" applyAlignment="1">
      <alignment horizontal="center" wrapText="1"/>
    </xf>
    <xf numFmtId="0" fontId="17" fillId="0" borderId="0" xfId="0" applyFont="1" applyAlignment="1">
      <alignment vertical="top"/>
    </xf>
    <xf numFmtId="0" fontId="17" fillId="3" borderId="0" xfId="0" applyFont="1" applyFill="1"/>
    <xf numFmtId="165" fontId="23" fillId="4" borderId="1" xfId="3" applyFont="1" applyFill="1" applyBorder="1" applyAlignment="1">
      <alignment horizontal="center" wrapText="1"/>
    </xf>
    <xf numFmtId="165" fontId="23" fillId="4" borderId="28" xfId="3" applyFont="1" applyFill="1" applyBorder="1" applyAlignment="1">
      <alignment horizontal="center" wrapText="1"/>
    </xf>
    <xf numFmtId="0" fontId="24" fillId="0" borderId="0" xfId="0" applyFont="1"/>
    <xf numFmtId="165" fontId="23" fillId="0" borderId="0" xfId="3" applyFont="1" applyFill="1" applyBorder="1" applyAlignment="1">
      <alignment horizontal="left" wrapText="1"/>
    </xf>
    <xf numFmtId="165" fontId="25" fillId="0" borderId="0" xfId="3" applyFont="1" applyFill="1" applyBorder="1" applyAlignment="1">
      <alignment wrapText="1"/>
    </xf>
    <xf numFmtId="165" fontId="25" fillId="0" borderId="0" xfId="3" applyFont="1" applyFill="1" applyAlignment="1">
      <alignment wrapText="1"/>
    </xf>
    <xf numFmtId="165" fontId="25" fillId="0" borderId="0" xfId="3" applyFont="1" applyFill="1" applyBorder="1" applyAlignment="1">
      <alignment horizontal="left" wrapText="1"/>
    </xf>
    <xf numFmtId="0" fontId="26" fillId="0" borderId="0" xfId="0" applyFont="1"/>
    <xf numFmtId="165" fontId="27" fillId="0" borderId="0" xfId="3" applyFont="1" applyFill="1" applyBorder="1" applyAlignment="1">
      <alignment horizontal="left" wrapText="1"/>
    </xf>
    <xf numFmtId="165" fontId="27" fillId="0" borderId="0" xfId="3" applyFont="1" applyFill="1" applyBorder="1" applyAlignment="1">
      <alignment wrapText="1"/>
    </xf>
    <xf numFmtId="165" fontId="27" fillId="0" borderId="0" xfId="3" applyFont="1" applyFill="1" applyAlignment="1">
      <alignment wrapText="1"/>
    </xf>
    <xf numFmtId="165" fontId="17" fillId="0" borderId="0" xfId="3" applyFont="1" applyFill="1" applyBorder="1" applyAlignment="1">
      <alignment horizontal="left" vertical="center" wrapText="1"/>
    </xf>
    <xf numFmtId="165" fontId="17" fillId="0" borderId="0" xfId="3" applyFont="1" applyFill="1" applyBorder="1" applyAlignment="1">
      <alignment horizontal="left"/>
    </xf>
    <xf numFmtId="165" fontId="5" fillId="0" borderId="0" xfId="3" applyFont="1" applyFill="1" applyBorder="1" applyAlignment="1">
      <alignment horizontal="center" wrapText="1"/>
    </xf>
    <xf numFmtId="165" fontId="17" fillId="0" borderId="0" xfId="3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/>
    <xf numFmtId="0" fontId="28" fillId="0" borderId="0" xfId="0" applyFont="1" applyAlignment="1">
      <alignment horizontal="center"/>
    </xf>
    <xf numFmtId="167" fontId="0" fillId="0" borderId="0" xfId="1" applyNumberFormat="1" applyFont="1"/>
    <xf numFmtId="0" fontId="7" fillId="0" borderId="0" xfId="0" applyFont="1"/>
    <xf numFmtId="0" fontId="6" fillId="0" borderId="0" xfId="0" applyFont="1" applyAlignment="1">
      <alignment horizontal="right"/>
    </xf>
    <xf numFmtId="0" fontId="7" fillId="0" borderId="44" xfId="0" applyFont="1" applyBorder="1" applyAlignment="1" applyProtection="1">
      <alignment horizontal="center" vertical="center"/>
      <protection locked="0"/>
    </xf>
    <xf numFmtId="0" fontId="8" fillId="0" borderId="0" xfId="0" applyFont="1"/>
    <xf numFmtId="3" fontId="7" fillId="0" borderId="44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/>
    <xf numFmtId="0" fontId="9" fillId="0" borderId="0" xfId="0" applyFont="1"/>
    <xf numFmtId="0" fontId="7" fillId="0" borderId="0" xfId="0" applyFont="1" applyAlignment="1">
      <alignment wrapText="1"/>
    </xf>
    <xf numFmtId="0" fontId="6" fillId="0" borderId="0" xfId="0" applyFont="1" applyAlignment="1">
      <alignment horizontal="right" vertical="center"/>
    </xf>
    <xf numFmtId="4" fontId="7" fillId="0" borderId="0" xfId="0" applyNumberFormat="1" applyFont="1" applyAlignment="1">
      <alignment horizontal="center" vertical="center" wrapText="1"/>
    </xf>
    <xf numFmtId="43" fontId="7" fillId="0" borderId="0" xfId="1" applyFont="1" applyFill="1"/>
    <xf numFmtId="0" fontId="12" fillId="0" borderId="0" xfId="0" applyFont="1" applyAlignment="1">
      <alignment horizontal="right"/>
    </xf>
    <xf numFmtId="0" fontId="4" fillId="0" borderId="44" xfId="4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hidden="1"/>
    </xf>
    <xf numFmtId="0" fontId="16" fillId="0" borderId="0" xfId="0" applyFont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4" fontId="7" fillId="0" borderId="0" xfId="0" applyNumberFormat="1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center"/>
      <protection hidden="1"/>
    </xf>
    <xf numFmtId="4" fontId="15" fillId="0" borderId="0" xfId="0" applyNumberFormat="1" applyFont="1" applyProtection="1">
      <protection hidden="1"/>
    </xf>
    <xf numFmtId="168" fontId="1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horizontal="center"/>
      <protection hidden="1"/>
    </xf>
    <xf numFmtId="0" fontId="14" fillId="0" borderId="0" xfId="0" applyFont="1" applyAlignment="1" applyProtection="1">
      <alignment horizontal="right"/>
      <protection hidden="1"/>
    </xf>
    <xf numFmtId="167" fontId="15" fillId="0" borderId="0" xfId="1" applyNumberFormat="1" applyFont="1" applyFill="1" applyProtection="1">
      <protection hidden="1"/>
    </xf>
    <xf numFmtId="0" fontId="29" fillId="0" borderId="0" xfId="0" applyFont="1" applyAlignment="1">
      <alignment horizontal="center"/>
    </xf>
    <xf numFmtId="0" fontId="6" fillId="0" borderId="16" xfId="0" applyFont="1" applyBorder="1" applyAlignment="1">
      <alignment horizontal="right"/>
    </xf>
    <xf numFmtId="4" fontId="10" fillId="0" borderId="0" xfId="1" applyNumberFormat="1" applyFont="1" applyFill="1" applyBorder="1" applyAlignment="1" applyProtection="1">
      <alignment horizontal="center" vertical="center"/>
      <protection hidden="1"/>
    </xf>
    <xf numFmtId="4" fontId="10" fillId="0" borderId="19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/>
    </xf>
    <xf numFmtId="0" fontId="7" fillId="0" borderId="0" xfId="0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center" vertical="top" wrapText="1"/>
      <protection hidden="1"/>
    </xf>
    <xf numFmtId="0" fontId="6" fillId="0" borderId="34" xfId="0" applyFont="1" applyBorder="1" applyAlignment="1">
      <alignment horizontal="right"/>
    </xf>
    <xf numFmtId="4" fontId="10" fillId="0" borderId="35" xfId="0" applyNumberFormat="1" applyFont="1" applyBorder="1" applyAlignment="1" applyProtection="1">
      <alignment horizontal="center" vertical="center"/>
      <protection hidden="1"/>
    </xf>
    <xf numFmtId="4" fontId="10" fillId="0" borderId="33" xfId="0" applyNumberFormat="1" applyFont="1" applyBorder="1" applyAlignment="1" applyProtection="1">
      <alignment horizontal="center" vertical="center"/>
      <protection hidden="1"/>
    </xf>
    <xf numFmtId="0" fontId="6" fillId="0" borderId="45" xfId="0" applyFont="1" applyBorder="1" applyAlignment="1">
      <alignment horizontal="right"/>
    </xf>
    <xf numFmtId="4" fontId="10" fillId="0" borderId="46" xfId="1" applyNumberFormat="1" applyFont="1" applyFill="1" applyBorder="1" applyAlignment="1" applyProtection="1">
      <alignment horizontal="center" vertical="center"/>
      <protection hidden="1"/>
    </xf>
    <xf numFmtId="4" fontId="10" fillId="0" borderId="47" xfId="1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167" fontId="12" fillId="0" borderId="0" xfId="1" applyNumberFormat="1" applyFont="1" applyFill="1"/>
    <xf numFmtId="165" fontId="21" fillId="3" borderId="12" xfId="3" applyFont="1" applyFill="1" applyBorder="1" applyAlignment="1" applyProtection="1">
      <alignment horizontal="center" vertical="center" wrapText="1"/>
      <protection hidden="1"/>
    </xf>
    <xf numFmtId="165" fontId="17" fillId="3" borderId="28" xfId="3" applyFont="1" applyFill="1" applyBorder="1" applyAlignment="1" applyProtection="1">
      <alignment horizontal="center" vertical="center" wrapText="1"/>
      <protection hidden="1"/>
    </xf>
    <xf numFmtId="4" fontId="21" fillId="3" borderId="12" xfId="0" applyNumberFormat="1" applyFont="1" applyFill="1" applyBorder="1" applyAlignment="1" applyProtection="1">
      <alignment horizontal="left" wrapText="1"/>
      <protection hidden="1"/>
    </xf>
    <xf numFmtId="3" fontId="6" fillId="3" borderId="1" xfId="0" applyNumberFormat="1" applyFont="1" applyFill="1" applyBorder="1" applyAlignment="1" applyProtection="1">
      <alignment horizontal="left" vertical="center" wrapText="1"/>
      <protection hidden="1"/>
    </xf>
    <xf numFmtId="14" fontId="17" fillId="3" borderId="0" xfId="0" applyNumberFormat="1" applyFont="1" applyFill="1" applyAlignment="1" applyProtection="1">
      <alignment horizontal="left" vertical="center" wrapText="1"/>
      <protection hidden="1"/>
    </xf>
    <xf numFmtId="0" fontId="17" fillId="3" borderId="0" xfId="0" applyFont="1" applyFill="1" applyAlignment="1" applyProtection="1">
      <alignment horizontal="left" wrapText="1"/>
      <protection hidden="1"/>
    </xf>
    <xf numFmtId="164" fontId="17" fillId="3" borderId="1" xfId="2" applyNumberFormat="1" applyFont="1" applyFill="1" applyBorder="1" applyAlignment="1" applyProtection="1">
      <alignment horizontal="center" vertical="center" wrapText="1"/>
      <protection hidden="1"/>
    </xf>
    <xf numFmtId="169" fontId="17" fillId="3" borderId="1" xfId="2" applyNumberFormat="1" applyFont="1" applyFill="1" applyBorder="1" applyAlignment="1" applyProtection="1">
      <alignment horizontal="center" vertical="center" wrapText="1"/>
      <protection hidden="1"/>
    </xf>
    <xf numFmtId="165" fontId="17" fillId="3" borderId="37" xfId="3" applyFont="1" applyFill="1" applyBorder="1" applyAlignment="1" applyProtection="1">
      <alignment horizontal="center" vertical="center" wrapText="1"/>
      <protection hidden="1"/>
    </xf>
    <xf numFmtId="165" fontId="17" fillId="3" borderId="36" xfId="3" applyFont="1" applyFill="1" applyBorder="1" applyAlignment="1" applyProtection="1">
      <alignment horizontal="center" vertical="center" wrapText="1"/>
      <protection hidden="1"/>
    </xf>
    <xf numFmtId="165" fontId="17" fillId="3" borderId="38" xfId="3" applyFont="1" applyFill="1" applyBorder="1" applyAlignment="1" applyProtection="1">
      <alignment horizontal="center" vertical="center" wrapText="1"/>
      <protection hidden="1"/>
    </xf>
    <xf numFmtId="165" fontId="17" fillId="3" borderId="17" xfId="3" applyFont="1" applyFill="1" applyBorder="1" applyAlignment="1" applyProtection="1">
      <alignment horizontal="center" vertical="center" wrapText="1"/>
      <protection hidden="1"/>
    </xf>
    <xf numFmtId="165" fontId="17" fillId="3" borderId="41" xfId="3" applyFont="1" applyFill="1" applyBorder="1" applyAlignment="1" applyProtection="1">
      <alignment horizontal="center" wrapText="1"/>
      <protection hidden="1"/>
    </xf>
    <xf numFmtId="165" fontId="17" fillId="3" borderId="41" xfId="3" applyFont="1" applyFill="1" applyBorder="1" applyAlignment="1" applyProtection="1">
      <alignment horizontal="center" vertical="center" wrapText="1"/>
      <protection hidden="1"/>
    </xf>
    <xf numFmtId="165" fontId="17" fillId="3" borderId="42" xfId="3" applyFont="1" applyFill="1" applyBorder="1" applyAlignment="1" applyProtection="1">
      <alignment horizontal="center" vertical="center" wrapText="1"/>
      <protection hidden="1"/>
    </xf>
    <xf numFmtId="0" fontId="31" fillId="0" borderId="0" xfId="0" applyFont="1" applyAlignment="1">
      <alignment horizontal="right"/>
    </xf>
    <xf numFmtId="0" fontId="32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2" borderId="0" xfId="0" applyFont="1" applyFill="1"/>
    <xf numFmtId="0" fontId="33" fillId="0" borderId="0" xfId="0" applyFont="1" applyAlignment="1">
      <alignment horizontal="left"/>
    </xf>
    <xf numFmtId="0" fontId="33" fillId="0" borderId="0" xfId="0" applyFont="1" applyAlignment="1">
      <alignment horizontal="right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15" fillId="2" borderId="34" xfId="0" applyFont="1" applyFill="1" applyBorder="1"/>
    <xf numFmtId="0" fontId="14" fillId="2" borderId="35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6" fillId="0" borderId="0" xfId="0" applyFont="1" applyAlignment="1" applyProtection="1">
      <alignment vertical="center"/>
      <protection hidden="1"/>
    </xf>
    <xf numFmtId="0" fontId="30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right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4" fontId="20" fillId="3" borderId="10" xfId="0" applyNumberFormat="1" applyFont="1" applyFill="1" applyBorder="1" applyAlignment="1" applyProtection="1">
      <alignment horizontal="left" vertical="center" wrapText="1"/>
      <protection hidden="1"/>
    </xf>
    <xf numFmtId="4" fontId="20" fillId="3" borderId="14" xfId="0" applyNumberFormat="1" applyFont="1" applyFill="1" applyBorder="1" applyAlignment="1" applyProtection="1">
      <alignment horizontal="left" vertical="center" wrapText="1"/>
      <protection hidden="1"/>
    </xf>
    <xf numFmtId="4" fontId="20" fillId="3" borderId="0" xfId="0" applyNumberFormat="1" applyFont="1" applyFill="1" applyAlignment="1" applyProtection="1">
      <alignment horizontal="left" vertical="center" wrapText="1"/>
      <protection hidden="1"/>
    </xf>
    <xf numFmtId="4" fontId="20" fillId="3" borderId="17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center" wrapText="1"/>
    </xf>
    <xf numFmtId="0" fontId="19" fillId="2" borderId="4" xfId="0" applyFont="1" applyFill="1" applyBorder="1" applyAlignment="1">
      <alignment horizontal="center" wrapText="1"/>
    </xf>
    <xf numFmtId="0" fontId="5" fillId="0" borderId="7" xfId="0" applyFont="1" applyBorder="1" applyAlignment="1" applyProtection="1">
      <alignment horizontal="center" wrapText="1"/>
      <protection locked="0"/>
    </xf>
    <xf numFmtId="0" fontId="5" fillId="0" borderId="8" xfId="0" applyFont="1" applyBorder="1" applyAlignment="1" applyProtection="1">
      <alignment horizontal="center" wrapText="1"/>
      <protection locked="0"/>
    </xf>
    <xf numFmtId="0" fontId="17" fillId="3" borderId="8" xfId="0" applyFont="1" applyFill="1" applyBorder="1" applyAlignment="1" applyProtection="1">
      <alignment horizontal="left"/>
      <protection hidden="1"/>
    </xf>
    <xf numFmtId="0" fontId="17" fillId="3" borderId="9" xfId="0" applyFont="1" applyFill="1" applyBorder="1" applyAlignment="1" applyProtection="1">
      <alignment horizontal="left"/>
      <protection hidden="1"/>
    </xf>
    <xf numFmtId="3" fontId="5" fillId="3" borderId="20" xfId="0" applyNumberFormat="1" applyFont="1" applyFill="1" applyBorder="1" applyAlignment="1" applyProtection="1">
      <alignment horizontal="center" vertical="center" wrapText="1"/>
      <protection hidden="1"/>
    </xf>
    <xf numFmtId="3" fontId="5" fillId="3" borderId="3" xfId="0" applyNumberFormat="1" applyFont="1" applyFill="1" applyBorder="1" applyAlignment="1" applyProtection="1">
      <alignment horizontal="center" vertical="center" wrapText="1"/>
      <protection hidden="1"/>
    </xf>
    <xf numFmtId="3" fontId="5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17" fillId="3" borderId="0" xfId="0" applyFont="1" applyFill="1" applyAlignment="1" applyProtection="1">
      <alignment horizontal="left" vertical="center" wrapText="1"/>
      <protection locked="0"/>
    </xf>
    <xf numFmtId="0" fontId="19" fillId="2" borderId="10" xfId="0" applyFont="1" applyFill="1" applyBorder="1" applyAlignment="1">
      <alignment horizont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3" borderId="5" xfId="0" applyFont="1" applyFill="1" applyBorder="1" applyAlignment="1" applyProtection="1">
      <alignment horizontal="left" wrapText="1"/>
      <protection hidden="1"/>
    </xf>
    <xf numFmtId="9" fontId="17" fillId="0" borderId="5" xfId="0" applyNumberFormat="1" applyFont="1" applyBorder="1" applyAlignment="1">
      <alignment horizontal="left" wrapText="1"/>
    </xf>
    <xf numFmtId="0" fontId="19" fillId="2" borderId="29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5" fillId="0" borderId="32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165" fontId="21" fillId="3" borderId="34" xfId="3" applyFont="1" applyFill="1" applyBorder="1" applyAlignment="1" applyProtection="1">
      <alignment horizontal="left" vertical="center" wrapText="1"/>
      <protection hidden="1"/>
    </xf>
    <xf numFmtId="165" fontId="21" fillId="3" borderId="35" xfId="3" applyFont="1" applyFill="1" applyBorder="1" applyAlignment="1" applyProtection="1">
      <alignment horizontal="left" vertical="center" wrapText="1"/>
      <protection hidden="1"/>
    </xf>
    <xf numFmtId="165" fontId="21" fillId="3" borderId="36" xfId="3" applyFont="1" applyFill="1" applyBorder="1" applyAlignment="1" applyProtection="1">
      <alignment horizontal="left" vertical="center" wrapText="1"/>
      <protection hidden="1"/>
    </xf>
    <xf numFmtId="0" fontId="19" fillId="2" borderId="18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5" fillId="0" borderId="26" xfId="0" applyFont="1" applyBorder="1" applyAlignment="1" applyProtection="1">
      <alignment horizontal="center" vertical="center" wrapText="1"/>
      <protection hidden="1"/>
    </xf>
    <xf numFmtId="0" fontId="5" fillId="0" borderId="12" xfId="0" applyFont="1" applyBorder="1" applyAlignment="1" applyProtection="1">
      <alignment horizontal="center" vertical="center" wrapText="1"/>
      <protection hidden="1"/>
    </xf>
    <xf numFmtId="166" fontId="21" fillId="3" borderId="27" xfId="3" applyNumberFormat="1" applyFont="1" applyFill="1" applyBorder="1" applyAlignment="1" applyProtection="1">
      <alignment horizontal="left" vertical="center" wrapText="1"/>
      <protection hidden="1"/>
    </xf>
    <xf numFmtId="166" fontId="21" fillId="3" borderId="12" xfId="3" applyNumberFormat="1" applyFont="1" applyFill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165" fontId="5" fillId="5" borderId="18" xfId="3" applyFont="1" applyFill="1" applyBorder="1" applyAlignment="1">
      <alignment horizontal="left" vertical="center" wrapText="1"/>
    </xf>
    <xf numFmtId="165" fontId="5" fillId="5" borderId="0" xfId="3" applyFont="1" applyFill="1" applyBorder="1" applyAlignment="1">
      <alignment horizontal="left" vertical="center" wrapText="1"/>
    </xf>
    <xf numFmtId="165" fontId="5" fillId="5" borderId="19" xfId="3" applyFont="1" applyFill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165" fontId="21" fillId="3" borderId="27" xfId="3" applyFont="1" applyFill="1" applyBorder="1" applyAlignment="1" applyProtection="1">
      <alignment horizontal="left" vertical="center" wrapText="1"/>
      <protection hidden="1"/>
    </xf>
    <xf numFmtId="165" fontId="21" fillId="3" borderId="30" xfId="3" applyFont="1" applyFill="1" applyBorder="1" applyAlignment="1" applyProtection="1">
      <alignment horizontal="left" vertical="center" wrapText="1"/>
      <protection hidden="1"/>
    </xf>
    <xf numFmtId="165" fontId="21" fillId="3" borderId="31" xfId="3" applyFont="1" applyFill="1" applyBorder="1" applyAlignment="1" applyProtection="1">
      <alignment horizontal="left" vertical="center" wrapText="1"/>
      <protection hidden="1"/>
    </xf>
    <xf numFmtId="165" fontId="19" fillId="4" borderId="32" xfId="3" applyFont="1" applyFill="1" applyBorder="1" applyAlignment="1">
      <alignment horizontal="center" wrapText="1"/>
    </xf>
    <xf numFmtId="165" fontId="19" fillId="4" borderId="35" xfId="3" applyFont="1" applyFill="1" applyBorder="1" applyAlignment="1">
      <alignment horizontal="center" wrapText="1"/>
    </xf>
    <xf numFmtId="165" fontId="19" fillId="4" borderId="33" xfId="3" applyFont="1" applyFill="1" applyBorder="1" applyAlignment="1">
      <alignment horizontal="center" wrapText="1"/>
    </xf>
    <xf numFmtId="165" fontId="5" fillId="5" borderId="39" xfId="3" applyFont="1" applyFill="1" applyBorder="1" applyAlignment="1">
      <alignment horizontal="left" wrapText="1"/>
    </xf>
    <xf numFmtId="165" fontId="5" fillId="5" borderId="5" xfId="3" applyFont="1" applyFill="1" applyBorder="1" applyAlignment="1">
      <alignment horizontal="left" wrapText="1"/>
    </xf>
    <xf numFmtId="165" fontId="5" fillId="5" borderId="40" xfId="3" applyFont="1" applyFill="1" applyBorder="1" applyAlignment="1">
      <alignment horizontal="left" wrapText="1"/>
    </xf>
    <xf numFmtId="0" fontId="26" fillId="0" borderId="0" xfId="0" applyFont="1" applyAlignment="1">
      <alignment horizontal="left" wrapText="1"/>
    </xf>
    <xf numFmtId="165" fontId="17" fillId="0" borderId="0" xfId="3" applyFont="1" applyFill="1" applyBorder="1" applyAlignment="1">
      <alignment horizontal="left" vertical="center" wrapText="1"/>
    </xf>
    <xf numFmtId="0" fontId="19" fillId="2" borderId="5" xfId="0" applyFont="1" applyFill="1" applyBorder="1" applyAlignment="1">
      <alignment horizontal="center" wrapText="1"/>
    </xf>
    <xf numFmtId="3" fontId="6" fillId="3" borderId="22" xfId="0" applyNumberFormat="1" applyFont="1" applyFill="1" applyBorder="1" applyAlignment="1" applyProtection="1">
      <alignment horizontal="left" vertical="center" wrapText="1"/>
      <protection hidden="1"/>
    </xf>
    <xf numFmtId="3" fontId="6" fillId="3" borderId="6" xfId="0" applyNumberFormat="1" applyFont="1" applyFill="1" applyBorder="1" applyAlignment="1" applyProtection="1">
      <alignment horizontal="left" vertical="center" wrapText="1"/>
      <protection hidden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2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165" fontId="17" fillId="0" borderId="0" xfId="3" applyFont="1" applyFill="1" applyBorder="1" applyAlignment="1">
      <alignment horizontal="left"/>
    </xf>
    <xf numFmtId="165" fontId="5" fillId="0" borderId="0" xfId="3" applyFont="1" applyFill="1" applyBorder="1" applyAlignment="1">
      <alignment horizontal="left" wrapText="1"/>
    </xf>
    <xf numFmtId="0" fontId="5" fillId="3" borderId="0" xfId="0" applyFont="1" applyFill="1" applyAlignment="1">
      <alignment horizontal="left" wrapText="1"/>
    </xf>
  </cellXfs>
  <cellStyles count="5">
    <cellStyle name="Hipervínculo" xfId="4" builtinId="8"/>
    <cellStyle name="Millares" xfId="1" builtinId="3"/>
    <cellStyle name="Millares 2 2" xfId="3" xr:uid="{17A7377D-C800-467D-8BF4-05E4C344219E}"/>
    <cellStyle name="Normal" xfId="0" builtinId="0"/>
    <cellStyle name="Porcentaje" xfId="2" builtinId="5"/>
  </cellStyles>
  <dxfs count="6"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numFmt numFmtId="4" formatCode="#,##0.00"/>
    </dxf>
    <dxf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/>
      </fill>
    </dxf>
  </dxfs>
  <tableStyles count="0" defaultTableStyle="TableStyleMedium2" defaultPivotStyle="PivotStyleLight16"/>
  <colors>
    <mruColors>
      <color rgb="FF10964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259804</xdr:colOff>
      <xdr:row>4</xdr:row>
      <xdr:rowOff>0</xdr:rowOff>
    </xdr:from>
    <xdr:to>
      <xdr:col>4</xdr:col>
      <xdr:colOff>1287780</xdr:colOff>
      <xdr:row>5</xdr:row>
      <xdr:rowOff>83819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84A7322F-67C1-4628-9A3B-3CCB96A864E5}"/>
            </a:ext>
            <a:ext uri="{6ECC49D1-AA05-4338-93AA-15A1B29DFB0A}">
              <asl:scriptLink xmlns:asl="http://schemas.microsoft.com/office/drawing/2021/scriptlink" val="{&quot;shareId&quot;:&quot;ms-officescript%3A%2F%2Fonedrive_business_sharinglink%2Fu!aHR0cHM6Ly9jcmFkaXNhLW15LnNoYXJlcG9pbnQuY29tLzp1Oi9nL3BlcnNvbmFsL2pncmFuYWRvc19hZGlzYV9jci9FYnpNeWZxZk54aEdnZi13cXJWeHpNd0JnN1ZxN2l5SFBGaDJMcFQ4NlM2Y2JB&quot;}"/>
            </a:ext>
          </a:extLst>
        </xdr:cNvPr>
        <xdr:cNvSpPr/>
      </xdr:nvSpPr>
      <xdr:spPr>
        <a:xfrm>
          <a:off x="6965404" y="777240"/>
          <a:ext cx="1027976" cy="251459"/>
        </a:xfrm>
        <a:prstGeom prst="roundRect">
          <a:avLst/>
        </a:prstGeom>
        <a:solidFill>
          <a:srgbClr val="107C41"/>
        </a:solidFill>
        <a:ln w="1905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R" sz="1000">
              <a:latin typeface="Arial" panose="020B0604020202020204" pitchFamily="34" charset="0"/>
              <a:cs typeface="Arial" panose="020B0604020202020204" pitchFamily="34" charset="0"/>
            </a:rPr>
            <a:t>Limpiar Datos</a:t>
          </a:r>
        </a:p>
      </xdr:txBody>
    </xdr:sp>
    <xdr:clientData/>
  </xdr:twoCellAnchor>
  <xdr:twoCellAnchor>
    <xdr:from>
      <xdr:col>4</xdr:col>
      <xdr:colOff>262597</xdr:colOff>
      <xdr:row>5</xdr:row>
      <xdr:rowOff>137160</xdr:rowOff>
    </xdr:from>
    <xdr:to>
      <xdr:col>4</xdr:col>
      <xdr:colOff>1272540</xdr:colOff>
      <xdr:row>7</xdr:row>
      <xdr:rowOff>38100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6A976DDE-609F-4A17-8CBF-D83AD74A2491}"/>
            </a:ext>
            <a:ext uri="{6ECC49D1-AA05-4338-93AA-15A1B29DFB0A}">
              <asl:scriptLink xmlns:asl="http://schemas.microsoft.com/office/drawing/2021/scriptlink" val="{&quot;shareId&quot;:&quot;ms-officescript%3A%2F%2Fonedrive_business_sharinglink%2Fu!aHR0cHM6Ly9jcmFkaXNhLW15LnNoYXJlcG9pbnQuY29tLzp1Oi9nL3BlcnNvbmFsL2pncmFuYWRvc19hZGlzYV9jci9FZWRpaElfTGtESk91bjJpVnp0bGlZQUJkcXprckxKcHBYTnBwdkhMMkFxWW1R&quot;}"/>
            </a:ext>
          </a:extLst>
        </xdr:cNvPr>
        <xdr:cNvSpPr/>
      </xdr:nvSpPr>
      <xdr:spPr>
        <a:xfrm>
          <a:off x="6968197" y="1043940"/>
          <a:ext cx="1009943" cy="251460"/>
        </a:xfrm>
        <a:prstGeom prst="roundRect">
          <a:avLst/>
        </a:prstGeom>
        <a:solidFill>
          <a:srgbClr val="107C41"/>
        </a:solidFill>
        <a:ln w="1905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R"/>
            <a:t>Guardar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891540</xdr:colOff>
      <xdr:row>1</xdr:row>
      <xdr:rowOff>0</xdr:rowOff>
    </xdr:from>
    <xdr:to>
      <xdr:col>8</xdr:col>
      <xdr:colOff>3809</xdr:colOff>
      <xdr:row>2</xdr:row>
      <xdr:rowOff>19050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A26B2B3-F213-7913-B1CC-101FE1B1B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0360" y="182880"/>
          <a:ext cx="1028699" cy="472440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EF8468A-D925-4DF3-B24A-444C5E5D8484}" name="Tbl_Datos" displayName="Tbl_Datos" ref="A1:AF2" insertRow="1" totalsRowShown="0" headerRowDxfId="5">
  <autoFilter ref="A1:AF2" xr:uid="{6EF8468A-D925-4DF3-B24A-444C5E5D8484}"/>
  <tableColumns count="32">
    <tableColumn id="1" xr3:uid="{86BA31C6-C23E-4587-AA75-412852275640}" name="Nombre del asegurado"/>
    <tableColumn id="2" xr3:uid="{1E304F8B-07EF-4946-A28E-41CB87D5DD76}" name="Número de teléfono"/>
    <tableColumn id="3" xr3:uid="{81E9ED45-2C73-486D-BC9B-A9351E30754F}" name="Correo Electronico"/>
    <tableColumn id="4" xr3:uid="{77768646-8385-4BBE-BA0D-66AC3DC0AF66}" name="Correduría"/>
    <tableColumn id="5" xr3:uid="{CE5EDB83-D991-4F76-BCF7-B9E6EA15689D}" name="La construcción tiene más de un 40% de madera"/>
    <tableColumn id="6" xr3:uid="{CE687B25-9870-41F4-8FD3-C225DB0AFB70}" name="Año de construcción"/>
    <tableColumn id="7" xr3:uid="{86A44D1D-574D-4306-921A-535AD5CB622D}" name="Ubicación de encuentra en zona costera"/>
    <tableColumn id="8" xr3:uid="{85DF7D69-7B7F-4565-B09D-6DB90A61B62E}" name="Provincia"/>
    <tableColumn id="9" xr3:uid="{3FF9FDED-1510-4849-AF0A-ECBFB95B3C66}" name="Canton"/>
    <tableColumn id="10" xr3:uid="{C1B005A0-87FF-45A5-9DCB-CD6F5CD01844}" name="Distrito"/>
    <tableColumn id="11" xr3:uid="{E71F409A-77A0-4191-A4E6-7E0977439800}" name="Otras Señas"/>
    <tableColumn id="30" xr3:uid="{38BE1036-FDCD-4BE6-AFD9-00987E8BEFC6}" name="Moneda"/>
    <tableColumn id="12" xr3:uid="{5B810F87-C62E-4A18-917F-FB50EA3D5EF5}" name="Edificio"/>
    <tableColumn id="13" xr3:uid="{8A3CA635-3B93-4F7F-A80B-24CCE243E674}" name="Menaje"/>
    <tableColumn id="14" xr3:uid="{B45BA906-3C0A-41CF-8C7D-11D2498D5F05}" name="Robo"/>
    <tableColumn id="15" xr3:uid="{F15F2F20-D8AC-4B30-A901-534D63A9AA59}" name="Asistencia"/>
    <tableColumn id="16" xr3:uid="{74C88AAC-CD9B-45F6-AB8D-E046278BF1D1}" name="Prima Total SIN IVA"/>
    <tableColumn id="17" xr3:uid="{F70A7028-35DE-4643-9DB4-542D1A25F705}" name="Prima Total CON IVA"/>
    <tableColumn id="18" xr3:uid="{F40B36C4-699C-4CA2-BE02-D1D61D2F95D9}" name="Anual Prima Neta"/>
    <tableColumn id="19" xr3:uid="{6419C386-16A1-4BE3-846F-20985E37021C}" name="Anual IVA"/>
    <tableColumn id="20" xr3:uid="{72A13502-F7F7-4D35-B7B8-B81F49B0AF44}" name="Anual Prima Total"/>
    <tableColumn id="21" xr3:uid="{116937A1-7379-4DDF-B70D-3D7BE9323F23}" name="Semestral Prima Neta"/>
    <tableColumn id="22" xr3:uid="{63C35A94-DD3E-4888-A6BB-154B20111FED}" name="Semestral IVA"/>
    <tableColumn id="23" xr3:uid="{ECD46D81-8714-486C-BDBF-F5CB18DC96B4}" name="Semestral Prima Total"/>
    <tableColumn id="24" xr3:uid="{FC1E242C-813C-4E49-AAAE-6ABB2B4F3F94}" name="Trimestral Prima Neta"/>
    <tableColumn id="25" xr3:uid="{03C65B5B-3F82-4557-AC1E-763B193DB34E}" name="Trimestral IVA"/>
    <tableColumn id="26" xr3:uid="{7C83BEC7-D2AF-4CA4-8901-CD27062C7885}" name="Trimestral Prima Total"/>
    <tableColumn id="27" xr3:uid="{D314D3CE-638E-4B2B-8542-59B96AFC6E99}" name="Mensual Prima Neta"/>
    <tableColumn id="28" xr3:uid="{B543B2C2-E2D2-4018-9DDD-FEA903263001}" name="Mensual IVA"/>
    <tableColumn id="31" xr3:uid="{D3CC42E0-63F8-4A7D-B9ED-0407EEA69CB8}" name="Mensual Prima Total" dataDxfId="4"/>
    <tableColumn id="32" xr3:uid="{58FAC3DC-56C4-456F-98B3-E3D7D634CE33}" name="Procesada" dataDxfId="3"/>
    <tableColumn id="29" xr3:uid="{2E7AA58C-083E-4FF5-BF2E-77EA16A891B2}" name="Estado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E4128E-17C7-4DC4-B909-CBA5C8799CB7}" name="PROCADI" displayName="PROCADI" ref="C2:I104" totalsRowShown="0">
  <autoFilter ref="C2:I104" xr:uid="{F82F6E63-B150-4D22-827B-2B78C764AB28}"/>
  <sortState xmlns:xlrd2="http://schemas.microsoft.com/office/spreadsheetml/2017/richdata2" ref="C3:H104">
    <sortCondition ref="C2:C104"/>
  </sortState>
  <tableColumns count="7">
    <tableColumn id="1" xr3:uid="{07EC5D42-259E-4209-8181-3ED24069C132}" name="Provincia"/>
    <tableColumn id="6" xr3:uid="{704ED0D0-42C4-4971-AF6E-D1FE2AE460CD}" name="Código" dataDxfId="2"/>
    <tableColumn id="2" xr3:uid="{98E89463-A7A6-46BA-946A-F9D141E49F51}" name="Cantón"/>
    <tableColumn id="7" xr3:uid="{5C012759-717F-4AEB-BB39-575B59A81D01}" name="Código2" dataDxfId="1"/>
    <tableColumn id="3" xr3:uid="{9DBE0DCF-FE3E-4FC6-BB2E-7DD9FBAF6ED2}" name="Distrito"/>
    <tableColumn id="4" xr3:uid="{489AA3F2-9253-4717-8FC7-F45DEF67F685}" name="Tipo de Zona"/>
    <tableColumn id="5" xr3:uid="{1E42111B-212E-4E2A-A0A2-5E161B505607}" name="LLAVE" dataDxfId="0">
      <calculatedColumnFormula>+PROCADI[[#This Row],[Provincia]]&amp;PROCADI[[#This Row],[Cantón]]&amp;PROCADI[[#This Row],[Distrito]]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6E716-C1F8-4A5B-B6CA-ABAA06B9A02A}">
  <sheetPr codeName="Hoja1"/>
  <dimension ref="A1:G55"/>
  <sheetViews>
    <sheetView showGridLines="0" tabSelected="1" zoomScaleNormal="100" workbookViewId="0">
      <selection activeCell="F30" sqref="F30"/>
    </sheetView>
  </sheetViews>
  <sheetFormatPr defaultColWidth="0" defaultRowHeight="12.6" zeroHeight="1"/>
  <cols>
    <col min="1" max="1" width="2.42578125" style="50" customWidth="1"/>
    <col min="2" max="2" width="21.5703125" style="50" customWidth="1"/>
    <col min="3" max="3" width="20.42578125" style="50" customWidth="1"/>
    <col min="4" max="4" width="53.42578125" style="50" customWidth="1"/>
    <col min="5" max="5" width="22.5703125" style="50" customWidth="1"/>
    <col min="6" max="6" width="16.5703125" style="50" customWidth="1"/>
    <col min="7" max="7" width="8.42578125" style="50" customWidth="1"/>
    <col min="8" max="16384" width="11.42578125" style="50" hidden="1"/>
  </cols>
  <sheetData>
    <row r="1" spans="2:7" ht="6.6" customHeight="1">
      <c r="C1" s="119"/>
      <c r="D1" s="119"/>
    </row>
    <row r="2" spans="2:7" s="108" customFormat="1" ht="20.100000000000001">
      <c r="C2" s="118" t="s">
        <v>0</v>
      </c>
      <c r="D2" s="118"/>
      <c r="G2" s="108" t="e" vm="1">
        <v>#VALUE!</v>
      </c>
    </row>
    <row r="3" spans="2:7" ht="17.45" customHeight="1">
      <c r="C3" s="106" t="s">
        <v>1</v>
      </c>
    </row>
    <row r="4" spans="2:7" ht="12.95">
      <c r="C4" s="109" t="s">
        <v>2</v>
      </c>
    </row>
    <row r="5" spans="2:7">
      <c r="C5" s="14" t="s">
        <v>3</v>
      </c>
      <c r="D5" s="52"/>
    </row>
    <row r="6" spans="2:7">
      <c r="C6" s="14" t="s">
        <v>4</v>
      </c>
      <c r="D6" s="52"/>
    </row>
    <row r="7" spans="2:7" ht="14.45">
      <c r="C7" s="14" t="s">
        <v>5</v>
      </c>
      <c r="D7" s="62"/>
    </row>
    <row r="8" spans="2:7">
      <c r="C8" s="14" t="s">
        <v>6</v>
      </c>
      <c r="D8" s="52"/>
    </row>
    <row r="9" spans="2:7"/>
    <row r="10" spans="2:7" ht="12.95">
      <c r="C10" s="110" t="s">
        <v>7</v>
      </c>
    </row>
    <row r="11" spans="2:7" ht="14.45" customHeight="1">
      <c r="C11" s="14" t="s">
        <v>8</v>
      </c>
      <c r="D11" s="52"/>
      <c r="E11" s="63" t="str">
        <f>IF(D11="Si", "*Por favor contactar a la Aseguradora", "")</f>
        <v/>
      </c>
      <c r="F11" s="11"/>
    </row>
    <row r="12" spans="2:7">
      <c r="B12" s="55">
        <f ca="1">+YEAR(TODAY())-D12</f>
        <v>2025</v>
      </c>
      <c r="C12" s="14" t="s">
        <v>9</v>
      </c>
      <c r="D12" s="52"/>
      <c r="E12" s="63" t="str">
        <f>IF(D12="","",IF(B12&gt;50, "*Antigüedad supera los 50 años. Por favor contactar a la Aseguradora", ""))</f>
        <v/>
      </c>
      <c r="F12" s="11"/>
    </row>
    <row r="13" spans="2:7" ht="14.45" customHeight="1">
      <c r="C13" s="107" t="s">
        <v>10</v>
      </c>
      <c r="D13" s="52"/>
      <c r="E13" s="63" t="str">
        <f>IF(D13="Si","*Por favor contactar a la Aseguradora", "")</f>
        <v/>
      </c>
      <c r="F13" s="11"/>
    </row>
    <row r="14" spans="2:7" ht="27.6" customHeight="1">
      <c r="B14" s="120" t="s">
        <v>11</v>
      </c>
      <c r="C14" s="120"/>
      <c r="D14" s="52"/>
      <c r="E14" s="117" t="str">
        <f>IF(D14="Si","*Por favor contactar a la Aseguradora", "")</f>
        <v/>
      </c>
      <c r="F14" s="11"/>
    </row>
    <row r="15" spans="2:7" ht="12.95">
      <c r="B15" s="11"/>
      <c r="C15" s="61"/>
      <c r="D15" s="61"/>
      <c r="E15" s="53"/>
      <c r="F15" s="11"/>
    </row>
    <row r="16" spans="2:7" ht="12.95">
      <c r="C16" s="110" t="s">
        <v>12</v>
      </c>
    </row>
    <row r="17" spans="2:7">
      <c r="C17" s="14" t="s">
        <v>13</v>
      </c>
      <c r="D17" s="52"/>
    </row>
    <row r="18" spans="2:7">
      <c r="C18" s="14"/>
      <c r="D18" s="72" t="e">
        <f>+VLOOKUP(D17,Validaciones!B:D,2,0)</f>
        <v>#N/A</v>
      </c>
    </row>
    <row r="19" spans="2:7">
      <c r="C19" s="14" t="s">
        <v>14</v>
      </c>
      <c r="D19" s="52"/>
    </row>
    <row r="20" spans="2:7">
      <c r="C20" s="14"/>
      <c r="D20" s="72" t="e">
        <f>+VLOOKUP(D19,Validaciones!E:F,2,0)</f>
        <v>#N/A</v>
      </c>
    </row>
    <row r="21" spans="2:7">
      <c r="C21" s="14" t="s">
        <v>15</v>
      </c>
      <c r="D21" s="52"/>
      <c r="E21" s="88" t="str">
        <f>+IF(COUNTIF(PROCADI[[#All],[LLAVE]],(D17&amp;D19&amp;D21))&gt;0,"Zona Restringida","")</f>
        <v/>
      </c>
    </row>
    <row r="22" spans="2:7">
      <c r="C22" s="14"/>
      <c r="D22" s="11"/>
    </row>
    <row r="23" spans="2:7">
      <c r="C23" s="14" t="s">
        <v>16</v>
      </c>
      <c r="D23" s="52"/>
    </row>
    <row r="24" spans="2:7">
      <c r="C24" s="14"/>
    </row>
    <row r="25" spans="2:7" ht="12.95">
      <c r="C25" s="110" t="s">
        <v>17</v>
      </c>
      <c r="E25" s="11"/>
      <c r="F25" s="11"/>
    </row>
    <row r="26" spans="2:7" ht="12.95">
      <c r="C26" s="105" t="s">
        <v>18</v>
      </c>
      <c r="D26" s="52"/>
      <c r="E26" s="89"/>
      <c r="F26" s="89"/>
      <c r="G26" s="11"/>
    </row>
    <row r="27" spans="2:7">
      <c r="B27" s="11"/>
      <c r="C27" s="14" t="s">
        <v>19</v>
      </c>
      <c r="D27" s="54"/>
      <c r="E27" s="63" t="str">
        <f>IF(OR(AND((D27+D28)&gt;1500000,D26="Dolares"),AND((D27+D28)&gt;750000000,D26="Colones")), "*Por favor contactar a la Aseguradora", "")</f>
        <v/>
      </c>
      <c r="F27" s="11"/>
      <c r="G27" s="11"/>
    </row>
    <row r="28" spans="2:7">
      <c r="B28" s="11"/>
      <c r="C28" s="14" t="s">
        <v>20</v>
      </c>
      <c r="D28" s="54"/>
      <c r="E28" s="69">
        <f>D27+D28</f>
        <v>0</v>
      </c>
      <c r="F28" s="70" t="e" cm="1">
        <f t="array" ref="F28">_xlfn.SINGLE(_xlfn.XLOOKUP(1, (Rangos!$A$3:$A$16=D26)*(E28&gt;=Rangos!$B$3:$B$16)*(E28&lt;=Rangos!$C$3:$C$16), Rangos!$F$3:$F$16))</f>
        <v>#N/A</v>
      </c>
      <c r="G28" s="11"/>
    </row>
    <row r="29" spans="2:7">
      <c r="B29" s="74">
        <f>+D28*0.5</f>
        <v>0</v>
      </c>
      <c r="C29" s="14" t="s">
        <v>21</v>
      </c>
      <c r="D29" s="54"/>
      <c r="E29" s="71">
        <f>+D29*F29</f>
        <v>0</v>
      </c>
      <c r="F29" s="71" cm="1">
        <f t="array" ref="F29">IFERROR(IF(D33=0,"",_xlfn.XLOOKUP(1, (Rangos!$H$3:$H$4=D26)*(D29&gt;=Rangos!$I$3:$I$4)*(D29&lt;=Rangos!$J$3:$J$4), Rangos!$K$3:$K$4)),0)</f>
        <v>0</v>
      </c>
      <c r="G29" s="11"/>
    </row>
    <row r="30" spans="2:7" ht="35.450000000000003" customHeight="1">
      <c r="C30" s="73" t="str">
        <f>+IF(D29&gt;(D28*0.5),"no","SI")</f>
        <v>SI</v>
      </c>
      <c r="D30" s="64" t="str">
        <f>IF(C30="no", "*Monto asegurado debe ser hasta el 50% de la suma declarada en menaje hasta un máximo de ₡50.000.000 o $100.000 según corresponda", IF(AND(D26="Dolares", D29&gt;100000), "*Monto en dólares excede $100.000", IF(AND(D26="Colones", D29&gt;50000000), "*Monto en colones excede ₡50.000.000", "")))</f>
        <v/>
      </c>
      <c r="E30" s="56"/>
      <c r="F30" s="56"/>
    </row>
    <row r="31" spans="2:7" ht="12.95">
      <c r="C31" s="111" t="s">
        <v>22</v>
      </c>
      <c r="D31" s="111" t="s">
        <v>23</v>
      </c>
      <c r="E31" s="11"/>
      <c r="F31" s="11"/>
    </row>
    <row r="32" spans="2:7" ht="58.35" customHeight="1">
      <c r="C32" s="81" t="str">
        <f>+IFERROR(IF(OR(E11="*Por favor contactar a la Aseguradora",E12="*Por favor contactar a la Aseguradora",E13="*Por favor contactar a la Aseguradora",E27="*Por favor contactar a la Aseguradora",E14="*Por favor contactar a la Aseguradora",E21="Zona Restringida",D30="*Robo excede el 30%"),"",VLOOKUP(D26,Rangos!$A$22:$B$23,2,0)),"")</f>
        <v/>
      </c>
      <c r="D32" s="65" t="str">
        <f>+IFERROR(IF(OR(E11="*Por favor contactar a la Aseguradora",E12="*Antigüedad supera los 50 años. Por favor contactar a la Aseguradora",E13="*Por favor contactar a la Aseguradora",E27="*Por favor contactar a la Aseguradora",E14="*Por favor contactar a la Aseguradora",E21="Zona Restringida",D30="*Robo excede el 30%"),"",VLOOKUP(D26,Rangos!$A$22:$C$23,3,0)),"")</f>
        <v/>
      </c>
      <c r="E32" s="57"/>
    </row>
    <row r="33" spans="2:6" ht="23.25" customHeight="1">
      <c r="C33" s="66" t="str">
        <f>+IF(OR(E11="*Por favor contactar a la Aseguradora",E12="*Por favor contactar a la Aseguradora",E13="*Por favor contactar a la Aseguradora",E27="*Por favor contactar a la Aseguradora",E14="*Por favor contactar a la Aseguradora",E21="Zona Restringida",D30="*Robo excede el 30%"),"","Cobertura Robo/Asalto")</f>
        <v>Cobertura Robo/Asalto</v>
      </c>
      <c r="D33" s="67" t="str">
        <f>+IFERROR(IF(OR(E11="*Por favor contactar a la Aseguradora",E12="*Antigüedad supera los 50 años. Por favor contactar a la Aseguradora",E13="*Por favor contactar a la Aseguradora",E27="*Por favor contactar a la Aseguradora",E14="*Por favor contactar a la Aseguradora",E21="Zona Restringida",D30="*Robo excede el 30%",D30="*Robo excede el 30%",D30="*Monto en colones excede 50 millones",D30="*Monto en dólares excede 100 mil",D29=0,D29=""),"",VLOOKUP(D26,Rangos!F22:G23,2,0)),"")</f>
        <v/>
      </c>
      <c r="E33" s="57"/>
    </row>
    <row r="34" spans="2:6" ht="12.95">
      <c r="C34" s="58"/>
      <c r="D34" s="59"/>
      <c r="E34" s="57"/>
    </row>
    <row r="35" spans="2:6" ht="12.95">
      <c r="C35" s="79" t="s">
        <v>24</v>
      </c>
      <c r="D35" s="80" t="str" cm="1">
        <f t="array" ref="D35">IF(OR(D30="*Monto asegurado debe ser hasta el 50% de la suma declarada en menaje hasta un máximo de ₡50.000.000 o $100.000 según corresponda","*Monto en dólares excede $100.000","*Monto en colones excede ₡50.000.000",E12="*Antigüedad supera los 50 años. Por favor contactar a la Aseguradora"),"",_xlfn.SINGLE(IFERROR(_xlfn.XLOOKUP(1, (Rangos!$A$3:$A$16=D26)*(E28&gt;=Rangos!$B$3:$B$16)*(E28&lt;=Rangos!$C$3:$C$16), Rangos!$E$3:$E$16),"")))</f>
        <v/>
      </c>
    </row>
    <row r="36" spans="2:6" ht="12.95">
      <c r="C36" s="51"/>
      <c r="D36" s="68"/>
    </row>
    <row r="37" spans="2:6" ht="12.95">
      <c r="C37" s="51"/>
      <c r="D37" s="68"/>
    </row>
    <row r="38" spans="2:6"/>
    <row r="39" spans="2:6" ht="12.95">
      <c r="D39" s="112" t="s">
        <v>25</v>
      </c>
    </row>
    <row r="40" spans="2:6" ht="6" customHeight="1">
      <c r="D40" s="75"/>
    </row>
    <row r="41" spans="2:6" ht="14.1" customHeight="1">
      <c r="C41" s="113"/>
      <c r="D41" s="114" t="s">
        <v>26</v>
      </c>
      <c r="E41" s="114" t="s">
        <v>27</v>
      </c>
      <c r="F41" s="115" t="s">
        <v>28</v>
      </c>
    </row>
    <row r="42" spans="2:6" ht="14.1" customHeight="1">
      <c r="C42" s="82" t="s">
        <v>29</v>
      </c>
      <c r="D42" s="83" t="str">
        <f>+IFERROR(IF(OR(E11="*Por favor contactar a la Aseguradora",E12="*Antigüedad supera los 50 años. Por favor contactar a la Aseguradora",E13="*Por favor contactar a la Aseguradora",E27="*Por favor contactar a la Aseguradora",E14="*Por favor contactar a la Aseguradora",E21="Zona Restringida",D30="*Monto en colones excede ₡50.000.000",D30="*Monto en dólares excede $100.000",D30="*Monto asegurado debe ser hasta el 50% de la suma declarada en menaje hasta un máximo de ₡50.000.000 o $100.000 según corresponda",D11="",D13="",D17="",D19="",D21="",),"",(E28*F28)+(D29*F29)),"")</f>
        <v/>
      </c>
      <c r="E42" s="83" t="str">
        <f>+IFERROR(D42*0.13,"")</f>
        <v/>
      </c>
      <c r="F42" s="84" t="str">
        <f>+IFERROR(D42+E42,"")</f>
        <v/>
      </c>
    </row>
    <row r="43" spans="2:6" ht="12.95">
      <c r="C43" s="76" t="s">
        <v>30</v>
      </c>
      <c r="D43" s="77" t="str">
        <f>+IFERROR(((D42*0.05)+D42)/2,"")</f>
        <v/>
      </c>
      <c r="E43" s="77" t="str">
        <f>+IFERROR(D43*0.13,"")</f>
        <v/>
      </c>
      <c r="F43" s="78" t="str">
        <f>+IFERROR(D43+E43,"")</f>
        <v/>
      </c>
    </row>
    <row r="44" spans="2:6" ht="12.95">
      <c r="C44" s="76" t="s">
        <v>31</v>
      </c>
      <c r="D44" s="77" t="str">
        <f>+IFERROR(((D42*0.1)+D42)/4,"")</f>
        <v/>
      </c>
      <c r="E44" s="77" t="str">
        <f>+IFERROR(D44*0.13,"")</f>
        <v/>
      </c>
      <c r="F44" s="78" t="str">
        <f>+IFERROR(D44+E44,"")</f>
        <v/>
      </c>
    </row>
    <row r="45" spans="2:6" ht="12.95">
      <c r="C45" s="85" t="s">
        <v>32</v>
      </c>
      <c r="D45" s="86" t="str">
        <f>+IFERROR(((D42*0.12)+D42)/12,"")</f>
        <v/>
      </c>
      <c r="E45" s="86" t="str">
        <f>+IFERROR(D45*0.13,"")</f>
        <v/>
      </c>
      <c r="F45" s="87" t="str">
        <f>+IFERROR(D45+E45,"")</f>
        <v/>
      </c>
    </row>
    <row r="46" spans="2:6"/>
    <row r="47" spans="2:6" ht="22.35" customHeight="1">
      <c r="B47" s="60"/>
    </row>
    <row r="49"/>
    <row r="50"/>
    <row r="51"/>
    <row r="52"/>
    <row r="53"/>
    <row r="54"/>
    <row r="55"/>
  </sheetData>
  <sheetProtection algorithmName="SHA-512" hashValue="KH+VmGmFkFARpgkeD/mdCmOJIE077ljg0IKJZj1KQTfvW1CS0tD8WXWWgEldn0dOLiG66v4FYDHm9cSai4JcUg==" saltValue="wGvYnV3xtyORnwReyaCNcQ==" spinCount="100000" sheet="1" objects="1" scenarios="1"/>
  <mergeCells count="3">
    <mergeCell ref="C2:D2"/>
    <mergeCell ref="C1:D1"/>
    <mergeCell ref="B14:C14"/>
  </mergeCells>
  <dataValidations count="6">
    <dataValidation type="list" allowBlank="1" showInputMessage="1" showErrorMessage="1" sqref="D19 D21" xr:uid="{4145978D-DF9F-4AE3-8535-AF1BDE435A74}">
      <formula1>INDIRECT(D18)</formula1>
    </dataValidation>
    <dataValidation type="list" allowBlank="1" showInputMessage="1" showErrorMessage="1" sqref="D11 D13:D14" xr:uid="{ED91122D-9633-4133-9D86-900E0CD434C9}">
      <formula1>"Si,No"</formula1>
    </dataValidation>
    <dataValidation type="list" allowBlank="1" showInputMessage="1" showErrorMessage="1" sqref="D26" xr:uid="{0A0F8B3D-9D03-4BC6-9385-A40C61A11C12}">
      <formula1>"Dolares,Colones"</formula1>
    </dataValidation>
    <dataValidation type="whole" operator="lessThanOrEqual" allowBlank="1" showInputMessage="1" showErrorMessage="1" errorTitle="Monto de Robo" error="Monto asegurado debe ser hasta el 50% de la suma declarada en menaje hasta un máximo de ₡50.000.000 o $100.000 según corresponda" sqref="D29" xr:uid="{4AF1EB9B-21F6-403B-BC4C-74F0E93056FF}">
      <formula1>D28*0.5</formula1>
    </dataValidation>
    <dataValidation type="custom" allowBlank="1" showInputMessage="1" showErrorMessage="1" error="Error" sqref="F11" xr:uid="{6B2B93C2-2FD4-44D3-AB2B-2D6FD630C9C6}">
      <formula1>F11="Si"</formula1>
    </dataValidation>
    <dataValidation type="list" allowBlank="1" showInputMessage="1" showErrorMessage="1" sqref="D8" xr:uid="{13BC6FC5-23D8-4B7E-AA28-3C0338F3C447}">
      <formula1>Corredurias</formula1>
    </dataValidation>
  </dataValidations>
  <pageMargins left="0.7" right="0.7" top="0.75" bottom="0.75" header="0.3" footer="0.3"/>
  <pageSetup orientation="portrait" r:id="rId1"/>
  <ignoredErrors>
    <ignoredError sqref="F28 E29 D18 D2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B7E647-DEFC-4CAF-99D2-7108DE06AD3C}">
          <x14:formula1>
            <xm:f>Validaciones!$B$2:$B$8</xm:f>
          </x14:formula1>
          <xm:sqref>D17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25AC5-2945-449D-BCDB-459460842A2F}">
  <sheetPr codeName="Hoja5"/>
  <dimension ref="A1:AF2"/>
  <sheetViews>
    <sheetView topLeftCell="V1" workbookViewId="0">
      <selection activeCell="AF2" sqref="AF2"/>
    </sheetView>
  </sheetViews>
  <sheetFormatPr defaultColWidth="8.85546875" defaultRowHeight="14.45"/>
  <cols>
    <col min="1" max="1" width="24" bestFit="1" customWidth="1"/>
    <col min="2" max="2" width="21.140625" bestFit="1" customWidth="1"/>
    <col min="3" max="3" width="20.42578125" bestFit="1" customWidth="1"/>
    <col min="4" max="4" width="12.85546875" bestFit="1" customWidth="1"/>
    <col min="5" max="5" width="47.5703125" bestFit="1" customWidth="1"/>
    <col min="6" max="6" width="22.140625" bestFit="1" customWidth="1"/>
    <col min="7" max="7" width="39.85546875" bestFit="1" customWidth="1"/>
    <col min="8" max="8" width="11.85546875" bestFit="1" customWidth="1"/>
    <col min="9" max="9" width="9.85546875" bestFit="1" customWidth="1"/>
    <col min="10" max="10" width="10" bestFit="1" customWidth="1"/>
    <col min="11" max="11" width="14.42578125" bestFit="1" customWidth="1"/>
    <col min="12" max="12" width="14.42578125" customWidth="1"/>
    <col min="13" max="13" width="10.140625" bestFit="1" customWidth="1"/>
    <col min="14" max="14" width="9.5703125" bestFit="1" customWidth="1"/>
    <col min="15" max="15" width="8.140625" bestFit="1" customWidth="1"/>
    <col min="16" max="16" width="12.5703125" bestFit="1" customWidth="1"/>
    <col min="17" max="17" width="21" bestFit="1" customWidth="1"/>
    <col min="18" max="18" width="22.140625" bestFit="1" customWidth="1"/>
    <col min="19" max="19" width="18.85546875" bestFit="1" customWidth="1"/>
    <col min="20" max="20" width="11.85546875" bestFit="1" customWidth="1"/>
    <col min="21" max="21" width="19" bestFit="1" customWidth="1"/>
    <col min="22" max="22" width="23" bestFit="1" customWidth="1"/>
    <col min="23" max="23" width="16" bestFit="1" customWidth="1"/>
    <col min="24" max="24" width="23.140625" bestFit="1" customWidth="1"/>
    <col min="25" max="25" width="23" bestFit="1" customWidth="1"/>
    <col min="26" max="26" width="16" bestFit="1" customWidth="1"/>
    <col min="27" max="27" width="23.140625" bestFit="1" customWidth="1"/>
    <col min="28" max="28" width="21.42578125" bestFit="1" customWidth="1"/>
    <col min="29" max="29" width="14.42578125" bestFit="1" customWidth="1"/>
    <col min="30" max="31" width="14.42578125" customWidth="1"/>
    <col min="32" max="32" width="21.5703125" bestFit="1" customWidth="1"/>
  </cols>
  <sheetData>
    <row r="1" spans="1:32">
      <c r="A1" s="14" t="s">
        <v>33</v>
      </c>
      <c r="B1" s="14" t="s">
        <v>4</v>
      </c>
      <c r="C1" s="14" t="s">
        <v>34</v>
      </c>
      <c r="D1" s="14" t="s">
        <v>6</v>
      </c>
      <c r="E1" s="14" t="s">
        <v>35</v>
      </c>
      <c r="F1" s="14" t="s">
        <v>36</v>
      </c>
      <c r="G1" s="14" t="s">
        <v>37</v>
      </c>
      <c r="H1" s="14" t="s">
        <v>38</v>
      </c>
      <c r="I1" s="14" t="s">
        <v>39</v>
      </c>
      <c r="J1" s="14" t="s">
        <v>40</v>
      </c>
      <c r="K1" s="14" t="s">
        <v>16</v>
      </c>
      <c r="L1" s="14" t="s">
        <v>18</v>
      </c>
      <c r="M1" s="14" t="s">
        <v>19</v>
      </c>
      <c r="N1" s="14" t="s">
        <v>20</v>
      </c>
      <c r="O1" s="14" t="s">
        <v>21</v>
      </c>
      <c r="P1" s="14" t="s">
        <v>24</v>
      </c>
      <c r="Q1" s="14" t="s">
        <v>41</v>
      </c>
      <c r="R1" s="14" t="s">
        <v>42</v>
      </c>
      <c r="S1" t="s">
        <v>43</v>
      </c>
      <c r="T1" t="s">
        <v>44</v>
      </c>
      <c r="U1" t="s">
        <v>45</v>
      </c>
      <c r="V1" t="s">
        <v>46</v>
      </c>
      <c r="W1" t="s">
        <v>47</v>
      </c>
      <c r="X1" t="s">
        <v>48</v>
      </c>
      <c r="Y1" t="s">
        <v>49</v>
      </c>
      <c r="Z1" t="s">
        <v>50</v>
      </c>
      <c r="AA1" t="s">
        <v>51</v>
      </c>
      <c r="AB1" t="s">
        <v>52</v>
      </c>
      <c r="AC1" t="s">
        <v>53</v>
      </c>
      <c r="AD1" t="s">
        <v>54</v>
      </c>
      <c r="AE1" t="s">
        <v>55</v>
      </c>
      <c r="AF1" t="s">
        <v>56</v>
      </c>
    </row>
    <row r="2" spans="1:32">
      <c r="AD2" s="15"/>
      <c r="AE2" s="15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ECDF1-10D1-4087-AD59-7161450856DC}">
  <sheetPr codeName="Hoja2"/>
  <dimension ref="B1:K89"/>
  <sheetViews>
    <sheetView showGridLines="0" view="pageBreakPreview" topLeftCell="A65" zoomScale="85" zoomScaleNormal="100" zoomScaleSheetLayoutView="85" workbookViewId="0">
      <selection activeCell="C3" sqref="C3:F3"/>
    </sheetView>
  </sheetViews>
  <sheetFormatPr defaultColWidth="11.42578125" defaultRowHeight="14.1"/>
  <cols>
    <col min="1" max="1" width="6.140625" style="19" customWidth="1"/>
    <col min="2" max="2" width="23.42578125" style="19" customWidth="1"/>
    <col min="3" max="3" width="33.42578125" style="19" customWidth="1"/>
    <col min="4" max="4" width="23.85546875" style="19" customWidth="1"/>
    <col min="5" max="5" width="34.140625" style="19" customWidth="1"/>
    <col min="6" max="6" width="19.140625" style="19" customWidth="1"/>
    <col min="7" max="7" width="14.42578125" style="19" customWidth="1"/>
    <col min="8" max="8" width="14" style="19" customWidth="1"/>
    <col min="9" max="9" width="26.140625" style="19" customWidth="1"/>
    <col min="10" max="10" width="18.42578125" style="19" customWidth="1"/>
    <col min="11" max="16384" width="11.42578125" style="19"/>
  </cols>
  <sheetData>
    <row r="1" spans="2:9" ht="14.45" thickBot="1"/>
    <row r="2" spans="2:9" ht="36.75" customHeight="1" thickBot="1">
      <c r="B2" s="141" t="s">
        <v>57</v>
      </c>
      <c r="C2" s="142"/>
      <c r="D2" s="142"/>
      <c r="E2" s="142"/>
      <c r="F2" s="142"/>
      <c r="G2" s="142"/>
      <c r="H2" s="143"/>
    </row>
    <row r="3" spans="2:9" ht="30" customHeight="1">
      <c r="B3" s="20" t="s">
        <v>58</v>
      </c>
      <c r="C3" s="144" t="s">
        <v>59</v>
      </c>
      <c r="D3" s="144"/>
      <c r="E3" s="144"/>
      <c r="F3" s="144"/>
      <c r="G3" s="21"/>
      <c r="H3" s="21"/>
    </row>
    <row r="4" spans="2:9" ht="18.75" customHeight="1">
      <c r="B4" s="22" t="s">
        <v>60</v>
      </c>
      <c r="C4" s="21" t="s">
        <v>61</v>
      </c>
      <c r="D4" s="21"/>
      <c r="E4" s="21"/>
      <c r="F4" s="20" t="s">
        <v>62</v>
      </c>
      <c r="G4" s="139" t="s">
        <v>63</v>
      </c>
      <c r="H4" s="139"/>
    </row>
    <row r="5" spans="2:9" ht="19.5" customHeight="1">
      <c r="B5" s="22" t="s">
        <v>64</v>
      </c>
      <c r="C5" s="95">
        <f>Formulario!D26</f>
        <v>0</v>
      </c>
      <c r="D5" s="21"/>
      <c r="F5" s="116" t="s">
        <v>65</v>
      </c>
      <c r="G5" s="94">
        <f ca="1">TODAY()</f>
        <v>45994</v>
      </c>
    </row>
    <row r="6" spans="2:9" ht="19.5" customHeight="1" thickBot="1">
      <c r="B6" s="22" t="s">
        <v>66</v>
      </c>
      <c r="C6" s="145">
        <f>Formulario!D8</f>
        <v>0</v>
      </c>
      <c r="D6" s="145"/>
      <c r="E6" s="145"/>
      <c r="F6" s="23" t="s">
        <v>67</v>
      </c>
      <c r="G6" s="146">
        <v>0.18</v>
      </c>
      <c r="H6" s="146"/>
    </row>
    <row r="7" spans="2:9" ht="15.95" thickBot="1">
      <c r="B7" s="129" t="s">
        <v>68</v>
      </c>
      <c r="C7" s="130"/>
      <c r="D7" s="130"/>
      <c r="E7" s="130"/>
      <c r="F7" s="130"/>
      <c r="G7" s="130"/>
      <c r="H7" s="131"/>
    </row>
    <row r="8" spans="2:9" ht="20.25" customHeight="1" thickBot="1">
      <c r="B8" s="132" t="s">
        <v>69</v>
      </c>
      <c r="C8" s="133"/>
      <c r="D8" s="134">
        <f>Formulario!D5</f>
        <v>0</v>
      </c>
      <c r="E8" s="134"/>
      <c r="F8" s="134"/>
      <c r="G8" s="134"/>
      <c r="H8" s="135"/>
    </row>
    <row r="9" spans="2:9" ht="15.95" thickBot="1">
      <c r="B9" s="129" t="s">
        <v>70</v>
      </c>
      <c r="C9" s="140"/>
      <c r="D9" s="130"/>
      <c r="E9" s="130"/>
      <c r="F9" s="130"/>
      <c r="G9" s="130"/>
      <c r="H9" s="131"/>
    </row>
    <row r="10" spans="2:9" ht="14.45" thickBot="1">
      <c r="B10" s="24" t="s">
        <v>19</v>
      </c>
      <c r="C10" s="92">
        <f>Formulario!D27</f>
        <v>0</v>
      </c>
      <c r="D10" s="121" t="s">
        <v>71</v>
      </c>
      <c r="E10" s="123">
        <f>Formulario!D27+Formulario!D28</f>
        <v>0</v>
      </c>
      <c r="F10" s="123"/>
      <c r="G10" s="123"/>
      <c r="H10" s="124"/>
    </row>
    <row r="11" spans="2:9" ht="14.45" thickBot="1">
      <c r="B11" s="25" t="s">
        <v>20</v>
      </c>
      <c r="C11" s="92">
        <f>Formulario!D28</f>
        <v>0</v>
      </c>
      <c r="D11" s="122"/>
      <c r="E11" s="125"/>
      <c r="F11" s="125"/>
      <c r="G11" s="125"/>
      <c r="H11" s="126"/>
    </row>
    <row r="12" spans="2:9" ht="28.5" customHeight="1" thickBot="1">
      <c r="B12" s="127" t="s">
        <v>72</v>
      </c>
      <c r="C12" s="128"/>
      <c r="D12" s="136" t="str">
        <f>IF(Formulario!D12="","",IF(Formulario!B12&gt;=15,"Valor Real Efectivo",IF(Formulario!B12&lt;15,"Valor de Reposición","")))</f>
        <v/>
      </c>
      <c r="E12" s="137"/>
      <c r="F12" s="137"/>
      <c r="G12" s="137"/>
      <c r="H12" s="138"/>
    </row>
    <row r="13" spans="2:9" ht="15.95" thickBot="1">
      <c r="B13" s="129" t="s">
        <v>73</v>
      </c>
      <c r="C13" s="182"/>
      <c r="D13" s="130"/>
      <c r="E13" s="130"/>
      <c r="F13" s="130"/>
      <c r="G13" s="130"/>
      <c r="H13" s="131"/>
    </row>
    <row r="14" spans="2:9" ht="19.5" customHeight="1" thickBot="1">
      <c r="B14" s="26" t="s">
        <v>38</v>
      </c>
      <c r="C14" s="93">
        <f>IF(I14="Zona Restringida","",Formulario!D17)</f>
        <v>0</v>
      </c>
      <c r="D14" s="26" t="s">
        <v>39</v>
      </c>
      <c r="E14" s="93">
        <f>IF(I14="Zona Restringida","",Formulario!D19)</f>
        <v>0</v>
      </c>
      <c r="F14" s="26" t="s">
        <v>40</v>
      </c>
      <c r="G14" s="183">
        <f>IF(I14="Zona Restringida","",Formulario!D21)</f>
        <v>0</v>
      </c>
      <c r="H14" s="184"/>
      <c r="I14" s="18" t="str">
        <f>Formulario!E21</f>
        <v/>
      </c>
    </row>
    <row r="15" spans="2:9" ht="15.95" thickBot="1">
      <c r="B15" s="129" t="s">
        <v>74</v>
      </c>
      <c r="C15" s="130"/>
      <c r="D15" s="130"/>
      <c r="E15" s="130"/>
      <c r="F15" s="130"/>
      <c r="G15" s="130"/>
      <c r="H15" s="131"/>
    </row>
    <row r="16" spans="2:9" ht="30" customHeight="1">
      <c r="B16" s="185" t="s">
        <v>22</v>
      </c>
      <c r="C16" s="186"/>
      <c r="D16" s="185" t="s">
        <v>23</v>
      </c>
      <c r="E16" s="186"/>
      <c r="F16" s="27" t="s">
        <v>17</v>
      </c>
      <c r="G16" s="28" t="s">
        <v>75</v>
      </c>
      <c r="H16" s="28" t="s">
        <v>76</v>
      </c>
    </row>
    <row r="17" spans="2:11" ht="103.5" customHeight="1" thickBot="1">
      <c r="B17" s="158" t="str">
        <f>Formulario!C32</f>
        <v/>
      </c>
      <c r="C17" s="159"/>
      <c r="D17" s="160" t="str">
        <f>TRIM(Formulario!D32)</f>
        <v/>
      </c>
      <c r="E17" s="161"/>
      <c r="F17" s="90" t="str">
        <f>IF(OR(I14="Zona Restringida",Formulario!E11="*Por favor contactar a la Aseguradora",Formulario!E12="*Antigüedad supera los 50 años. Por favor contactar a la Aseguradora",Formulario!E13="*Por favor contactar a la Aseguradora",Formulario!E14="*Por favor contactar a la Aseguradora",Formulario!E27="*Por favor contactar a la Aseguradora",Formulario!D30="*Monto asegurado debe ser hasta el 50% de la suma declarada en menaje hasta un máximo de ₡50.000.000 o $100.000 según corresponda",Formulario!D11="",Formulario!D13="",Formulario!D17="",Formulario!D19=""),"",Formulario!D27+Formulario!D28)</f>
        <v/>
      </c>
      <c r="G17" s="96" t="str">
        <f>IFERROR(IF(OR(I14="Zona Restringida",Formulario!E11="*Por favor contactar a la Aseguradora",Formulario!E12="*Antigüedad supera los 50 años. Por favor contactar a la Aseguradora",Formulario!E13="*Por favor contactar a la Aseguradora",Formulario!E14="*Por favor contactar a la Aseguradora",Formulario!E27="*Por favor contactar a la Aseguradora",Formulario!D30="*Monto asegurado debe ser hasta el 50% de la suma declarada en menaje hasta un máximo de ₡50.000.000 o $100.000 según corresponda",Formulario!D11="",Formulario!D13="",Formulario!D17="",Formulario!D19=""),"",Formulario!F28),"")</f>
        <v/>
      </c>
      <c r="H17" s="91" t="str">
        <f>IFERROR(IF(OR(I14="Zona Restringida",Formulario!E11="*Por favor contactar a la Aseguradora",Formulario!E12="*Antigüedad supera los 50 años. Por favor contactar a la Aseguradora",Formulario!E13="*Por favor contactar a la Aseguradora",Formulario!E14="*Por favor contactar a la Aseguradora",Formulario!D11="",Formulario!D13="",Formulario!D17="",Formulario!D19=""),"",(Formulario!E28*Formulario!F28)),"")</f>
        <v/>
      </c>
      <c r="I17" s="29"/>
      <c r="J17" s="30"/>
    </row>
    <row r="18" spans="2:11" ht="15.6">
      <c r="B18" s="147" t="s">
        <v>77</v>
      </c>
      <c r="C18" s="148"/>
      <c r="D18" s="148"/>
      <c r="E18" s="148"/>
      <c r="F18" s="148"/>
      <c r="G18" s="148"/>
      <c r="H18" s="149"/>
    </row>
    <row r="19" spans="2:11" ht="38.25" customHeight="1" thickBot="1">
      <c r="B19" s="158" t="str">
        <f>Formulario!C33</f>
        <v>Cobertura Robo/Asalto</v>
      </c>
      <c r="C19" s="159"/>
      <c r="D19" s="160" t="str">
        <f>IF(Formulario!D30="*Monto asegurado debe ser hasta el 50% de la suma declarada en menaje hasta un máximo de ₡50.000.000 o $100.000 según corresponda","",Formulario!D33)</f>
        <v/>
      </c>
      <c r="E19" s="161"/>
      <c r="F19" s="90" t="str">
        <f>IF(OR(I14="Zona Restringida",Formulario!E11="*Por favor contactar a la Aseguradora",Formulario!E12="*Antigüedad supera los 50 años. Por favor contactar a la Aseguradora",Formulario!E13="*Por favor contactar a la Aseguradora",Formulario!D30="*Monto asegurado debe ser hasta el 50% de la suma declarada en menaje hasta un máximo de ₡50.000.000 o $100.000 según corresponda",Formulario!E27="*Por favor contactar a la Aseguradora",Formulario!D11="",Formulario!D13="",Formulario!D17="",Formulario!D19=""),"",Formulario!D29)</f>
        <v/>
      </c>
      <c r="G19" s="97" t="str">
        <f>IF(OR(I14="Zona Restringida",Formulario!E11="*Por favor contactar a la Aseguradora",Formulario!E12="*Antigüedad supera los 50 años. Por favor contactar a la Aseguradora",Formulario!E13="*Por favor contactar a la Aseguradora",Formulario!D30="*Monto asegurado debe ser hasta el 50% de la suma declarada en menaje hasta un máximo de ₡50.000.000 o $100.000 según corresponda",Formulario!E27="*Por favor contactar a la Aseguradora",Formulario!D11="",Formulario!D13="",Formulario!D17="",Formulario!D19=""),"",Formulario!F29)</f>
        <v/>
      </c>
      <c r="H19" s="91" t="str">
        <f>IFERROR(IF(OR(I14="Zona Restringida",Formulario!E11="*Por favor contactar a la Aseguradora",Formulario!E13="*Por favor contactar a la Aseguradora",Formulario!D30="*Monto asegurado debe ser hasta el 50% de la suma declarada en menaje hasta un máximo de ₡50.000.000 o $100.000 según corresponda",Formulario!E27="*Por favor contactar a la Aseguradora",Formulario!D11="",Formulario!D13="",Formulario!D17="",Formulario!D19=""),"",F19*G19),"")</f>
        <v/>
      </c>
    </row>
    <row r="20" spans="2:11" ht="15.75" customHeight="1">
      <c r="B20" s="147" t="s">
        <v>78</v>
      </c>
      <c r="C20" s="148"/>
      <c r="D20" s="148"/>
      <c r="E20" s="148"/>
      <c r="F20" s="148"/>
      <c r="G20" s="148"/>
      <c r="H20" s="149"/>
    </row>
    <row r="21" spans="2:11" ht="21" customHeight="1" thickBot="1">
      <c r="B21" s="162" t="s">
        <v>79</v>
      </c>
      <c r="C21" s="163"/>
      <c r="D21" s="164" t="str">
        <f>IF(OR(I14="Zona Restringida",Formulario!E11="*Por favor contactar a la Aseguradora",Formulario!E12="*Por favor contactar a la Aseguradora",Formulario!E13="*Por favor contactar a la Aseguradora",Formulario!E14="*Por favor contactar a la Aseguradora"),"",Formulario!D35)</f>
        <v/>
      </c>
      <c r="E21" s="164"/>
      <c r="F21" s="164"/>
      <c r="G21" s="164"/>
      <c r="H21" s="165"/>
    </row>
    <row r="22" spans="2:11" ht="15.6">
      <c r="B22" s="147" t="s">
        <v>80</v>
      </c>
      <c r="C22" s="148"/>
      <c r="D22" s="148"/>
      <c r="E22" s="148"/>
      <c r="F22" s="148"/>
      <c r="G22" s="148"/>
      <c r="H22" s="149"/>
    </row>
    <row r="23" spans="2:11" ht="16.5" customHeight="1">
      <c r="B23" s="169" t="s">
        <v>81</v>
      </c>
      <c r="C23" s="170"/>
      <c r="D23" s="171" t="str">
        <f>+IF(Formulario!D27=0,"","El monto máximo es el 10% sobre suma asegurada de rubro de edificio")</f>
        <v/>
      </c>
      <c r="E23" s="172"/>
      <c r="F23" s="172"/>
      <c r="G23" s="172"/>
      <c r="H23" s="173"/>
    </row>
    <row r="24" spans="2:11" ht="16.5" customHeight="1">
      <c r="B24" s="169" t="s">
        <v>82</v>
      </c>
      <c r="C24" s="170"/>
      <c r="D24" s="171" t="str">
        <f>+IF(Formulario!D27=0,"","El monto máximo es el 5% sobre suma asegurada de rubro de edificio.")</f>
        <v/>
      </c>
      <c r="E24" s="172"/>
      <c r="F24" s="172"/>
      <c r="G24" s="172"/>
      <c r="H24" s="173"/>
    </row>
    <row r="25" spans="2:11" ht="30" customHeight="1">
      <c r="B25" s="169" t="s">
        <v>83</v>
      </c>
      <c r="C25" s="170"/>
      <c r="D25" s="171" t="str">
        <f>+IF(Formulario!D27=0,"","El monto máximo es el 10% sobre suma asegurada de rubro de edificio")</f>
        <v/>
      </c>
      <c r="E25" s="172"/>
      <c r="F25" s="172"/>
      <c r="G25" s="172"/>
      <c r="H25" s="173"/>
    </row>
    <row r="26" spans="2:11" ht="32.25" customHeight="1">
      <c r="B26" s="150" t="s">
        <v>84</v>
      </c>
      <c r="C26" s="151"/>
      <c r="D26" s="152" t="str">
        <f>+IF(Formulario!D27=0,"","El monto máximo es el 5% sobre la suma asegurada del rubro de edificio, calculado mensualmente y por un período máximo de 6 (seis) meses.")</f>
        <v/>
      </c>
      <c r="E26" s="153"/>
      <c r="F26" s="153"/>
      <c r="G26" s="153"/>
      <c r="H26" s="154"/>
    </row>
    <row r="27" spans="2:11" ht="16.5" customHeight="1">
      <c r="B27" s="155" t="s">
        <v>85</v>
      </c>
      <c r="C27" s="156"/>
      <c r="D27" s="156"/>
      <c r="E27" s="156"/>
      <c r="F27" s="156"/>
      <c r="G27" s="156"/>
      <c r="H27" s="157"/>
    </row>
    <row r="28" spans="2:11" ht="21.75" customHeight="1">
      <c r="B28" s="174"/>
      <c r="C28" s="175"/>
      <c r="D28" s="176"/>
      <c r="E28" s="31" t="s">
        <v>29</v>
      </c>
      <c r="F28" s="31" t="s">
        <v>30</v>
      </c>
      <c r="G28" s="31" t="s">
        <v>31</v>
      </c>
      <c r="H28" s="32" t="s">
        <v>32</v>
      </c>
      <c r="K28" s="33"/>
    </row>
    <row r="29" spans="2:11" ht="15.95" customHeight="1">
      <c r="B29" s="166" t="s">
        <v>26</v>
      </c>
      <c r="C29" s="167"/>
      <c r="D29" s="168"/>
      <c r="E29" s="98" t="str">
        <f>Formulario!D42</f>
        <v/>
      </c>
      <c r="F29" s="98" t="str">
        <f>Formulario!D43</f>
        <v/>
      </c>
      <c r="G29" s="98" t="str">
        <f>Formulario!D44</f>
        <v/>
      </c>
      <c r="H29" s="99" t="str">
        <f>Formulario!D45</f>
        <v/>
      </c>
    </row>
    <row r="30" spans="2:11" ht="15.95" customHeight="1">
      <c r="B30" s="166" t="s">
        <v>27</v>
      </c>
      <c r="C30" s="167"/>
      <c r="D30" s="168"/>
      <c r="E30" s="100" t="str">
        <f>Formulario!E42</f>
        <v/>
      </c>
      <c r="F30" s="100" t="str">
        <f>Formulario!E43</f>
        <v/>
      </c>
      <c r="G30" s="100" t="str">
        <f>Formulario!E44</f>
        <v/>
      </c>
      <c r="H30" s="101" t="str">
        <f>Formulario!E45</f>
        <v/>
      </c>
    </row>
    <row r="31" spans="2:11" ht="15.95" customHeight="1" thickBot="1">
      <c r="B31" s="177" t="s">
        <v>28</v>
      </c>
      <c r="C31" s="178"/>
      <c r="D31" s="179"/>
      <c r="E31" s="102" t="str">
        <f>Formulario!F42</f>
        <v/>
      </c>
      <c r="F31" s="103" t="str">
        <f>Formulario!F43</f>
        <v/>
      </c>
      <c r="G31" s="103" t="str">
        <f>Formulario!F44</f>
        <v/>
      </c>
      <c r="H31" s="104" t="str">
        <f>Formulario!F45</f>
        <v/>
      </c>
    </row>
    <row r="32" spans="2:11" ht="8.25" customHeight="1">
      <c r="C32" s="34"/>
      <c r="D32" s="35"/>
      <c r="E32" s="36"/>
      <c r="F32" s="35"/>
      <c r="G32" s="37"/>
      <c r="H32" s="35"/>
    </row>
    <row r="33" spans="2:8" ht="15.6">
      <c r="B33" s="155" t="s">
        <v>86</v>
      </c>
      <c r="C33" s="156"/>
      <c r="D33" s="156"/>
      <c r="E33" s="156"/>
      <c r="F33" s="156"/>
      <c r="G33" s="156"/>
      <c r="H33" s="157"/>
    </row>
    <row r="34" spans="2:8" ht="15.6">
      <c r="B34" s="33" t="s">
        <v>87</v>
      </c>
      <c r="C34" s="34"/>
      <c r="D34" s="35"/>
      <c r="E34" s="36"/>
      <c r="F34" s="35"/>
      <c r="G34" s="37"/>
      <c r="H34" s="35"/>
    </row>
    <row r="35" spans="2:8" ht="15.6">
      <c r="B35" s="38" t="s">
        <v>88</v>
      </c>
      <c r="C35" s="34"/>
      <c r="D35" s="35"/>
      <c r="E35" s="36"/>
      <c r="F35" s="35"/>
      <c r="G35" s="37"/>
      <c r="H35" s="35"/>
    </row>
    <row r="36" spans="2:8" ht="15.6">
      <c r="B36" s="38" t="s">
        <v>89</v>
      </c>
      <c r="C36" s="34"/>
      <c r="D36" s="35"/>
      <c r="E36" s="36"/>
      <c r="F36" s="35"/>
      <c r="G36" s="37"/>
      <c r="H36" s="35"/>
    </row>
    <row r="37" spans="2:8" ht="15.6">
      <c r="B37" s="38" t="s">
        <v>90</v>
      </c>
      <c r="C37" s="34"/>
      <c r="D37" s="35"/>
      <c r="E37" s="36"/>
      <c r="F37" s="35"/>
      <c r="G37" s="37"/>
      <c r="H37" s="35"/>
    </row>
    <row r="38" spans="2:8" ht="15.6">
      <c r="B38" s="38" t="s">
        <v>91</v>
      </c>
      <c r="C38" s="34"/>
      <c r="D38" s="35"/>
      <c r="E38" s="36"/>
      <c r="F38" s="35"/>
      <c r="G38" s="37"/>
      <c r="H38" s="35"/>
    </row>
    <row r="39" spans="2:8" ht="15.6">
      <c r="B39" s="38" t="s">
        <v>92</v>
      </c>
      <c r="C39" s="34"/>
      <c r="D39" s="35"/>
      <c r="E39" s="36"/>
      <c r="F39" s="35"/>
      <c r="G39" s="37"/>
      <c r="H39" s="35"/>
    </row>
    <row r="40" spans="2:8" ht="15.6">
      <c r="B40" s="38" t="s">
        <v>93</v>
      </c>
      <c r="C40" s="34"/>
      <c r="D40" s="35"/>
      <c r="E40" s="36"/>
      <c r="F40" s="35"/>
      <c r="G40" s="37"/>
      <c r="H40" s="35"/>
    </row>
    <row r="41" spans="2:8" ht="15.6">
      <c r="B41" s="38" t="s">
        <v>94</v>
      </c>
      <c r="C41" s="34"/>
      <c r="D41" s="35"/>
      <c r="E41" s="36"/>
      <c r="F41" s="35"/>
      <c r="G41" s="37"/>
      <c r="H41" s="35"/>
    </row>
    <row r="42" spans="2:8" ht="15.6">
      <c r="C42" s="34"/>
      <c r="D42" s="35"/>
      <c r="E42" s="36"/>
      <c r="F42" s="35"/>
      <c r="G42" s="37"/>
      <c r="H42" s="35"/>
    </row>
    <row r="43" spans="2:8" ht="15.6">
      <c r="B43" s="33" t="s">
        <v>95</v>
      </c>
      <c r="C43" s="34"/>
      <c r="D43" s="35"/>
      <c r="E43" s="36"/>
      <c r="F43" s="35"/>
      <c r="G43" s="37"/>
      <c r="H43" s="35"/>
    </row>
    <row r="44" spans="2:8" ht="15.6">
      <c r="B44" s="38" t="s">
        <v>96</v>
      </c>
      <c r="C44" s="39"/>
      <c r="D44" s="40"/>
      <c r="E44" s="41"/>
      <c r="F44" s="40"/>
      <c r="G44" s="39"/>
      <c r="H44" s="40"/>
    </row>
    <row r="45" spans="2:8" ht="15.6">
      <c r="B45" s="38" t="s">
        <v>97</v>
      </c>
      <c r="C45" s="39"/>
      <c r="D45" s="40"/>
      <c r="E45" s="41"/>
      <c r="F45" s="40"/>
      <c r="G45" s="39"/>
      <c r="H45" s="40"/>
    </row>
    <row r="46" spans="2:8" ht="36" customHeight="1">
      <c r="B46" s="180" t="s">
        <v>98</v>
      </c>
      <c r="C46" s="180"/>
      <c r="D46" s="180"/>
      <c r="E46" s="180"/>
      <c r="F46" s="180"/>
      <c r="G46" s="180"/>
      <c r="H46" s="180"/>
    </row>
    <row r="47" spans="2:8" ht="15.6">
      <c r="B47" s="38" t="s">
        <v>99</v>
      </c>
      <c r="C47" s="39"/>
      <c r="D47" s="40"/>
      <c r="E47" s="41"/>
      <c r="F47" s="40"/>
      <c r="G47" s="39"/>
      <c r="H47" s="40"/>
    </row>
    <row r="48" spans="2:8" ht="15.6">
      <c r="B48" s="38" t="s">
        <v>100</v>
      </c>
      <c r="C48" s="39"/>
      <c r="D48" s="40"/>
      <c r="E48" s="41"/>
      <c r="F48" s="40"/>
      <c r="G48" s="39"/>
      <c r="H48" s="40"/>
    </row>
    <row r="49" spans="2:8" ht="14.25" customHeight="1">
      <c r="B49" s="38"/>
      <c r="C49" s="39"/>
      <c r="D49" s="40"/>
      <c r="E49" s="41"/>
      <c r="F49" s="40"/>
      <c r="G49" s="39"/>
      <c r="H49" s="40"/>
    </row>
    <row r="50" spans="2:8" ht="32.25" customHeight="1">
      <c r="B50" s="181" t="s">
        <v>101</v>
      </c>
      <c r="C50" s="181"/>
      <c r="D50" s="181"/>
      <c r="E50" s="181"/>
      <c r="F50" s="181"/>
      <c r="G50" s="181"/>
      <c r="H50" s="181"/>
    </row>
    <row r="51" spans="2:8" ht="10.5" customHeight="1">
      <c r="B51" s="42"/>
      <c r="C51" s="42"/>
      <c r="D51" s="42"/>
      <c r="E51" s="42"/>
      <c r="F51" s="42"/>
      <c r="G51" s="42"/>
      <c r="H51" s="42"/>
    </row>
    <row r="52" spans="2:8" ht="33.75" customHeight="1">
      <c r="B52" s="181" t="s">
        <v>102</v>
      </c>
      <c r="C52" s="181"/>
      <c r="D52" s="181"/>
      <c r="E52" s="181"/>
      <c r="F52" s="181"/>
      <c r="G52" s="181"/>
      <c r="H52" s="181"/>
    </row>
    <row r="53" spans="2:8" ht="9.75" customHeight="1">
      <c r="B53" s="42"/>
      <c r="C53" s="42"/>
      <c r="D53" s="42"/>
      <c r="E53" s="42"/>
      <c r="F53" s="42"/>
      <c r="G53" s="42"/>
      <c r="H53" s="42"/>
    </row>
    <row r="54" spans="2:8">
      <c r="B54" s="188" t="s">
        <v>103</v>
      </c>
      <c r="C54" s="188"/>
      <c r="D54" s="188"/>
      <c r="E54" s="188"/>
      <c r="F54" s="188"/>
      <c r="G54" s="188"/>
      <c r="H54" s="188"/>
    </row>
    <row r="55" spans="2:8" ht="9" customHeight="1">
      <c r="B55" s="43"/>
      <c r="C55" s="43"/>
      <c r="D55" s="43"/>
      <c r="E55" s="43"/>
      <c r="F55" s="43"/>
      <c r="G55" s="43"/>
      <c r="H55" s="43"/>
    </row>
    <row r="56" spans="2:8" ht="28.5" customHeight="1">
      <c r="B56" s="189" t="s">
        <v>104</v>
      </c>
      <c r="C56" s="189"/>
      <c r="D56" s="181" t="s">
        <v>105</v>
      </c>
      <c r="E56" s="181"/>
      <c r="F56" s="181"/>
      <c r="G56" s="181"/>
      <c r="H56" s="181"/>
    </row>
    <row r="57" spans="2:8" ht="21" customHeight="1">
      <c r="B57" s="44"/>
      <c r="C57" s="44"/>
      <c r="D57" s="45"/>
      <c r="E57" s="45"/>
      <c r="F57" s="45"/>
      <c r="G57" s="45"/>
      <c r="H57" s="45"/>
    </row>
    <row r="58" spans="2:8" ht="21" customHeight="1">
      <c r="B58" s="187" t="s">
        <v>106</v>
      </c>
      <c r="C58" s="187"/>
      <c r="D58" s="190" t="s">
        <v>107</v>
      </c>
      <c r="E58" s="190"/>
      <c r="F58" s="190"/>
      <c r="G58" s="21"/>
      <c r="H58" s="21"/>
    </row>
    <row r="59" spans="2:8">
      <c r="C59" s="21"/>
      <c r="D59" s="187"/>
      <c r="E59" s="187"/>
      <c r="F59" s="46"/>
      <c r="G59" s="21"/>
      <c r="H59" s="21"/>
    </row>
    <row r="60" spans="2:8">
      <c r="D60" s="47"/>
      <c r="E60" s="47"/>
      <c r="F60" s="47"/>
    </row>
    <row r="62" spans="2:8" ht="15.6">
      <c r="B62" s="155" t="s">
        <v>108</v>
      </c>
      <c r="C62" s="156"/>
      <c r="D62" s="156"/>
      <c r="E62" s="156"/>
      <c r="F62" s="156"/>
      <c r="G62" s="156"/>
      <c r="H62" s="157"/>
    </row>
    <row r="64" spans="2:8">
      <c r="B64" s="33" t="s">
        <v>109</v>
      </c>
    </row>
    <row r="66" spans="2:5">
      <c r="B66" s="48" t="s">
        <v>110</v>
      </c>
      <c r="E66" s="48" t="s">
        <v>111</v>
      </c>
    </row>
    <row r="67" spans="2:5">
      <c r="B67" s="19" t="s">
        <v>112</v>
      </c>
      <c r="E67" s="19" t="s">
        <v>113</v>
      </c>
    </row>
    <row r="68" spans="2:5">
      <c r="B68" s="19" t="s">
        <v>114</v>
      </c>
      <c r="E68" s="19" t="s">
        <v>115</v>
      </c>
    </row>
    <row r="69" spans="2:5">
      <c r="B69" s="19" t="s">
        <v>116</v>
      </c>
      <c r="E69" s="19" t="s">
        <v>115</v>
      </c>
    </row>
    <row r="70" spans="2:5">
      <c r="B70" s="19" t="s">
        <v>117</v>
      </c>
      <c r="E70" s="19" t="s">
        <v>115</v>
      </c>
    </row>
    <row r="71" spans="2:5">
      <c r="B71" s="19" t="s">
        <v>118</v>
      </c>
      <c r="E71" s="19" t="s">
        <v>119</v>
      </c>
    </row>
    <row r="72" spans="2:5">
      <c r="B72" s="19" t="s">
        <v>120</v>
      </c>
      <c r="E72" s="19" t="s">
        <v>121</v>
      </c>
    </row>
    <row r="73" spans="2:5">
      <c r="B73" s="19" t="s">
        <v>122</v>
      </c>
      <c r="E73" s="19" t="s">
        <v>123</v>
      </c>
    </row>
    <row r="76" spans="2:5">
      <c r="B76" s="33" t="s">
        <v>124</v>
      </c>
    </row>
    <row r="78" spans="2:5">
      <c r="B78" s="48" t="s">
        <v>110</v>
      </c>
      <c r="E78" s="48" t="s">
        <v>111</v>
      </c>
    </row>
    <row r="79" spans="2:5">
      <c r="B79" s="19" t="s">
        <v>112</v>
      </c>
      <c r="E79" s="19" t="s">
        <v>113</v>
      </c>
    </row>
    <row r="80" spans="2:5">
      <c r="B80" s="19" t="s">
        <v>114</v>
      </c>
      <c r="E80" s="19" t="s">
        <v>125</v>
      </c>
    </row>
    <row r="81" spans="2:5">
      <c r="B81" s="19" t="s">
        <v>116</v>
      </c>
      <c r="E81" s="19" t="s">
        <v>125</v>
      </c>
    </row>
    <row r="82" spans="2:5">
      <c r="B82" s="19" t="s">
        <v>117</v>
      </c>
      <c r="E82" s="19" t="s">
        <v>115</v>
      </c>
    </row>
    <row r="83" spans="2:5">
      <c r="B83" s="19" t="s">
        <v>126</v>
      </c>
      <c r="E83" s="19" t="s">
        <v>127</v>
      </c>
    </row>
    <row r="84" spans="2:5">
      <c r="B84" s="19" t="s">
        <v>118</v>
      </c>
      <c r="E84" s="19" t="s">
        <v>128</v>
      </c>
    </row>
    <row r="85" spans="2:5">
      <c r="B85" s="19" t="s">
        <v>129</v>
      </c>
      <c r="E85" s="19" t="s">
        <v>130</v>
      </c>
    </row>
    <row r="86" spans="2:5">
      <c r="B86" s="19" t="s">
        <v>131</v>
      </c>
      <c r="E86" s="19" t="s">
        <v>132</v>
      </c>
    </row>
    <row r="87" spans="2:5">
      <c r="B87" s="19" t="s">
        <v>133</v>
      </c>
      <c r="E87" s="19" t="s">
        <v>132</v>
      </c>
    </row>
    <row r="88" spans="2:5">
      <c r="B88" s="19" t="s">
        <v>134</v>
      </c>
      <c r="E88" s="19" t="s">
        <v>132</v>
      </c>
    </row>
    <row r="89" spans="2:5">
      <c r="B89" s="19" t="s">
        <v>122</v>
      </c>
      <c r="E89" s="19" t="s">
        <v>123</v>
      </c>
    </row>
  </sheetData>
  <sheetProtection algorithmName="SHA-512" hashValue="4pzV5dUPZm8AGTNrLN+yV9GjbVF1zzeLUlIv4Z1fmJfs0McxSK0cagYq6llfyL8N92uMvgc5Cr9HqjSEoVpKIA==" saltValue="lzZcT4URj59C/NVf/j41QQ==" spinCount="100000" sheet="1" objects="1" scenarios="1"/>
  <mergeCells count="51">
    <mergeCell ref="D59:E59"/>
    <mergeCell ref="B62:H62"/>
    <mergeCell ref="B52:H52"/>
    <mergeCell ref="B54:H54"/>
    <mergeCell ref="B56:C56"/>
    <mergeCell ref="D56:H56"/>
    <mergeCell ref="B58:C58"/>
    <mergeCell ref="D58:F58"/>
    <mergeCell ref="B13:H13"/>
    <mergeCell ref="G14:H14"/>
    <mergeCell ref="B18:H18"/>
    <mergeCell ref="B19:C19"/>
    <mergeCell ref="D19:E19"/>
    <mergeCell ref="B15:H15"/>
    <mergeCell ref="B16:C16"/>
    <mergeCell ref="D16:E16"/>
    <mergeCell ref="B30:D30"/>
    <mergeCell ref="B31:D31"/>
    <mergeCell ref="B33:H33"/>
    <mergeCell ref="B46:H46"/>
    <mergeCell ref="B50:H50"/>
    <mergeCell ref="B29:D29"/>
    <mergeCell ref="B23:C23"/>
    <mergeCell ref="D23:H23"/>
    <mergeCell ref="B24:C24"/>
    <mergeCell ref="D24:H24"/>
    <mergeCell ref="B25:C25"/>
    <mergeCell ref="D25:H25"/>
    <mergeCell ref="B28:D28"/>
    <mergeCell ref="B22:H22"/>
    <mergeCell ref="B26:C26"/>
    <mergeCell ref="D26:H26"/>
    <mergeCell ref="B27:H27"/>
    <mergeCell ref="B17:C17"/>
    <mergeCell ref="D17:E17"/>
    <mergeCell ref="B20:H20"/>
    <mergeCell ref="B21:C21"/>
    <mergeCell ref="D21:H21"/>
    <mergeCell ref="G4:H4"/>
    <mergeCell ref="B9:H9"/>
    <mergeCell ref="B2:H2"/>
    <mergeCell ref="C3:F3"/>
    <mergeCell ref="C6:E6"/>
    <mergeCell ref="G6:H6"/>
    <mergeCell ref="D10:D11"/>
    <mergeCell ref="E10:H11"/>
    <mergeCell ref="B12:C12"/>
    <mergeCell ref="B7:H7"/>
    <mergeCell ref="B8:C8"/>
    <mergeCell ref="D8:H8"/>
    <mergeCell ref="D12:H12"/>
  </mergeCells>
  <pageMargins left="0.70866141732283472" right="0.70866141732283472" top="0.74803149606299213" bottom="0.74803149606299213" header="0.31496062992125984" footer="0.31496062992125984"/>
  <pageSetup scale="47" orientation="portrait" r:id="rId1"/>
  <rowBreaks count="1" manualBreakCount="1">
    <brk id="60" max="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BEA63-1AEF-4E41-A117-91630F0084A5}">
  <sheetPr codeName="Hoja3"/>
  <dimension ref="B1:U474"/>
  <sheetViews>
    <sheetView topLeftCell="P1" workbookViewId="0">
      <selection activeCell="U9" sqref="U9"/>
    </sheetView>
  </sheetViews>
  <sheetFormatPr defaultColWidth="11.42578125" defaultRowHeight="14.45"/>
  <cols>
    <col min="5" max="5" width="21.5703125" bestFit="1" customWidth="1"/>
    <col min="6" max="6" width="23.5703125" bestFit="1" customWidth="1"/>
    <col min="7" max="10" width="11.5703125" customWidth="1"/>
    <col min="11" max="11" width="12.42578125" bestFit="1" customWidth="1"/>
    <col min="13" max="13" width="51.5703125" bestFit="1" customWidth="1"/>
    <col min="21" max="21" width="51.5703125" bestFit="1" customWidth="1"/>
  </cols>
  <sheetData>
    <row r="1" spans="2:21">
      <c r="B1" t="s">
        <v>38</v>
      </c>
      <c r="E1" t="s">
        <v>135</v>
      </c>
      <c r="G1" t="s">
        <v>40</v>
      </c>
      <c r="K1" t="s">
        <v>39</v>
      </c>
      <c r="L1" t="s">
        <v>40</v>
      </c>
      <c r="M1" t="s">
        <v>136</v>
      </c>
      <c r="P1" t="s">
        <v>137</v>
      </c>
      <c r="U1" t="s">
        <v>138</v>
      </c>
    </row>
    <row r="2" spans="2:21">
      <c r="B2" t="s">
        <v>139</v>
      </c>
      <c r="C2" t="s">
        <v>140</v>
      </c>
      <c r="D2" t="s">
        <v>141</v>
      </c>
      <c r="E2" t="s">
        <v>142</v>
      </c>
      <c r="F2" t="s">
        <v>143</v>
      </c>
      <c r="G2" t="s">
        <v>142</v>
      </c>
      <c r="H2" t="s">
        <v>143</v>
      </c>
      <c r="J2" t="s">
        <v>142</v>
      </c>
      <c r="K2" t="s">
        <v>142</v>
      </c>
      <c r="L2" t="s">
        <v>142</v>
      </c>
      <c r="M2" t="str">
        <f>+J2&amp;K2&amp;L2</f>
        <v>ALAJUELAALAJUELAALAJUELA</v>
      </c>
      <c r="P2" t="s">
        <v>142</v>
      </c>
      <c r="Q2" t="s">
        <v>142</v>
      </c>
      <c r="U2" t="s">
        <v>144</v>
      </c>
    </row>
    <row r="3" spans="2:21">
      <c r="B3" t="s">
        <v>142</v>
      </c>
      <c r="C3" t="s">
        <v>141</v>
      </c>
      <c r="D3" t="s">
        <v>141</v>
      </c>
      <c r="E3" t="s">
        <v>145</v>
      </c>
      <c r="F3" t="s">
        <v>146</v>
      </c>
      <c r="G3" t="s">
        <v>147</v>
      </c>
      <c r="H3" t="s">
        <v>143</v>
      </c>
      <c r="J3" t="s">
        <v>142</v>
      </c>
      <c r="K3" t="s">
        <v>142</v>
      </c>
      <c r="L3" t="s">
        <v>147</v>
      </c>
      <c r="M3" t="str">
        <f t="shared" ref="M3:M66" si="0">+J3&amp;K3&amp;L3</f>
        <v>ALAJUELAALAJUELACARRIZAL</v>
      </c>
      <c r="P3" t="s">
        <v>148</v>
      </c>
      <c r="Q3" t="s">
        <v>142</v>
      </c>
      <c r="U3" t="s">
        <v>149</v>
      </c>
    </row>
    <row r="4" spans="2:21">
      <c r="B4" t="s">
        <v>150</v>
      </c>
      <c r="C4" t="s">
        <v>151</v>
      </c>
      <c r="D4" t="s">
        <v>141</v>
      </c>
      <c r="E4" t="s">
        <v>152</v>
      </c>
      <c r="F4" t="s">
        <v>153</v>
      </c>
      <c r="G4" t="s">
        <v>154</v>
      </c>
      <c r="H4" t="s">
        <v>143</v>
      </c>
      <c r="J4" t="s">
        <v>142</v>
      </c>
      <c r="K4" t="s">
        <v>142</v>
      </c>
      <c r="L4" t="s">
        <v>154</v>
      </c>
      <c r="M4" t="str">
        <f t="shared" si="0"/>
        <v>ALAJUELAALAJUELADESAMPARADOS</v>
      </c>
      <c r="P4" t="s">
        <v>152</v>
      </c>
      <c r="Q4" t="s">
        <v>142</v>
      </c>
      <c r="U4" t="s">
        <v>155</v>
      </c>
    </row>
    <row r="5" spans="2:21">
      <c r="B5" t="s">
        <v>156</v>
      </c>
      <c r="C5" t="s">
        <v>157</v>
      </c>
      <c r="D5" t="s">
        <v>141</v>
      </c>
      <c r="E5" t="s">
        <v>158</v>
      </c>
      <c r="F5" t="s">
        <v>159</v>
      </c>
      <c r="G5" t="s">
        <v>160</v>
      </c>
      <c r="H5" t="s">
        <v>143</v>
      </c>
      <c r="J5" t="s">
        <v>142</v>
      </c>
      <c r="K5" t="s">
        <v>142</v>
      </c>
      <c r="L5" t="s">
        <v>160</v>
      </c>
      <c r="M5" t="str">
        <f t="shared" si="0"/>
        <v>ALAJUELAALAJUELAGARITA</v>
      </c>
      <c r="P5" t="s">
        <v>158</v>
      </c>
      <c r="Q5" t="s">
        <v>142</v>
      </c>
      <c r="U5" t="s">
        <v>161</v>
      </c>
    </row>
    <row r="6" spans="2:21">
      <c r="B6" t="s">
        <v>162</v>
      </c>
      <c r="C6" t="s">
        <v>163</v>
      </c>
      <c r="D6" t="s">
        <v>141</v>
      </c>
      <c r="E6" t="s">
        <v>164</v>
      </c>
      <c r="F6" t="s">
        <v>165</v>
      </c>
      <c r="G6" t="s">
        <v>166</v>
      </c>
      <c r="H6" t="s">
        <v>143</v>
      </c>
      <c r="J6" t="s">
        <v>142</v>
      </c>
      <c r="K6" t="s">
        <v>142</v>
      </c>
      <c r="L6" t="s">
        <v>166</v>
      </c>
      <c r="M6" t="str">
        <f t="shared" si="0"/>
        <v>ALAJUELAALAJUELAGUACIMA</v>
      </c>
      <c r="P6" t="s">
        <v>164</v>
      </c>
      <c r="Q6" t="s">
        <v>142</v>
      </c>
      <c r="U6" t="s">
        <v>167</v>
      </c>
    </row>
    <row r="7" spans="2:21">
      <c r="B7" t="s">
        <v>168</v>
      </c>
      <c r="C7" t="s">
        <v>169</v>
      </c>
      <c r="D7" t="s">
        <v>141</v>
      </c>
      <c r="E7" t="s">
        <v>170</v>
      </c>
      <c r="F7" t="s">
        <v>171</v>
      </c>
      <c r="G7" t="s">
        <v>172</v>
      </c>
      <c r="H7" t="s">
        <v>143</v>
      </c>
      <c r="J7" t="s">
        <v>142</v>
      </c>
      <c r="K7" t="s">
        <v>142</v>
      </c>
      <c r="L7" t="s">
        <v>172</v>
      </c>
      <c r="M7" t="str">
        <f t="shared" si="0"/>
        <v>ALAJUELAALAJUELARIO SEGUNDO</v>
      </c>
      <c r="P7" t="s">
        <v>173</v>
      </c>
      <c r="Q7" t="s">
        <v>142</v>
      </c>
      <c r="U7" t="s">
        <v>174</v>
      </c>
    </row>
    <row r="8" spans="2:21">
      <c r="B8" t="s">
        <v>175</v>
      </c>
      <c r="C8" t="s">
        <v>176</v>
      </c>
      <c r="D8" t="s">
        <v>141</v>
      </c>
      <c r="E8" t="s">
        <v>177</v>
      </c>
      <c r="F8" t="s">
        <v>178</v>
      </c>
      <c r="G8" t="s">
        <v>179</v>
      </c>
      <c r="H8" t="s">
        <v>143</v>
      </c>
      <c r="J8" t="s">
        <v>142</v>
      </c>
      <c r="K8" t="s">
        <v>142</v>
      </c>
      <c r="L8" t="s">
        <v>179</v>
      </c>
      <c r="M8" t="str">
        <f t="shared" si="0"/>
        <v>ALAJUELAALAJUELASABANILLA</v>
      </c>
      <c r="P8" t="s">
        <v>177</v>
      </c>
      <c r="Q8" t="s">
        <v>142</v>
      </c>
      <c r="U8" t="s">
        <v>180</v>
      </c>
    </row>
    <row r="9" spans="2:21">
      <c r="D9" t="s">
        <v>141</v>
      </c>
      <c r="E9" t="s">
        <v>181</v>
      </c>
      <c r="F9" t="s">
        <v>182</v>
      </c>
      <c r="G9" t="s">
        <v>183</v>
      </c>
      <c r="H9" t="s">
        <v>143</v>
      </c>
      <c r="J9" t="s">
        <v>142</v>
      </c>
      <c r="K9" t="s">
        <v>142</v>
      </c>
      <c r="L9" t="s">
        <v>183</v>
      </c>
      <c r="M9" t="str">
        <f t="shared" si="0"/>
        <v>ALAJUELAALAJUELASAN ANTONIO</v>
      </c>
      <c r="P9" t="s">
        <v>181</v>
      </c>
      <c r="Q9" t="s">
        <v>142</v>
      </c>
      <c r="U9" t="s">
        <v>184</v>
      </c>
    </row>
    <row r="10" spans="2:21">
      <c r="D10" t="s">
        <v>141</v>
      </c>
      <c r="E10" t="s">
        <v>185</v>
      </c>
      <c r="F10" t="s">
        <v>186</v>
      </c>
      <c r="G10" t="s">
        <v>187</v>
      </c>
      <c r="H10" t="s">
        <v>143</v>
      </c>
      <c r="J10" t="s">
        <v>142</v>
      </c>
      <c r="K10" t="s">
        <v>142</v>
      </c>
      <c r="L10" t="s">
        <v>187</v>
      </c>
      <c r="M10" t="str">
        <f t="shared" si="0"/>
        <v>ALAJUELAALAJUELASAN ISIDRO</v>
      </c>
      <c r="P10" t="s">
        <v>185</v>
      </c>
      <c r="Q10" t="s">
        <v>142</v>
      </c>
      <c r="U10" t="s">
        <v>188</v>
      </c>
    </row>
    <row r="11" spans="2:21">
      <c r="D11" t="s">
        <v>141</v>
      </c>
      <c r="E11" t="s">
        <v>189</v>
      </c>
      <c r="F11" t="s">
        <v>190</v>
      </c>
      <c r="G11" t="s">
        <v>139</v>
      </c>
      <c r="H11" t="s">
        <v>143</v>
      </c>
      <c r="J11" t="s">
        <v>142</v>
      </c>
      <c r="K11" t="s">
        <v>142</v>
      </c>
      <c r="L11" t="s">
        <v>139</v>
      </c>
      <c r="M11" t="str">
        <f t="shared" si="0"/>
        <v>ALAJUELAALAJUELASAN JOSE</v>
      </c>
      <c r="P11" t="s">
        <v>189</v>
      </c>
      <c r="Q11" t="s">
        <v>142</v>
      </c>
      <c r="U11" t="s">
        <v>191</v>
      </c>
    </row>
    <row r="12" spans="2:21">
      <c r="D12" t="s">
        <v>141</v>
      </c>
      <c r="E12" t="s">
        <v>192</v>
      </c>
      <c r="F12" t="s">
        <v>193</v>
      </c>
      <c r="G12" t="s">
        <v>194</v>
      </c>
      <c r="H12" t="s">
        <v>143</v>
      </c>
      <c r="J12" t="s">
        <v>142</v>
      </c>
      <c r="K12" t="s">
        <v>142</v>
      </c>
      <c r="L12" t="s">
        <v>194</v>
      </c>
      <c r="M12" t="str">
        <f t="shared" si="0"/>
        <v>ALAJUELAALAJUELASAN RAFAEL</v>
      </c>
      <c r="P12" t="s">
        <v>195</v>
      </c>
      <c r="Q12" t="s">
        <v>142</v>
      </c>
      <c r="U12" t="s">
        <v>196</v>
      </c>
    </row>
    <row r="13" spans="2:21">
      <c r="D13" t="s">
        <v>141</v>
      </c>
      <c r="E13" t="s">
        <v>197</v>
      </c>
      <c r="F13" t="s">
        <v>198</v>
      </c>
      <c r="G13" t="s">
        <v>199</v>
      </c>
      <c r="H13" t="s">
        <v>143</v>
      </c>
      <c r="J13" t="s">
        <v>142</v>
      </c>
      <c r="K13" t="s">
        <v>142</v>
      </c>
      <c r="L13" t="s">
        <v>199</v>
      </c>
      <c r="M13" t="str">
        <f t="shared" si="0"/>
        <v>ALAJUELAALAJUELASARAPIQUI</v>
      </c>
      <c r="P13" t="s">
        <v>200</v>
      </c>
      <c r="Q13" t="s">
        <v>142</v>
      </c>
      <c r="U13" t="s">
        <v>201</v>
      </c>
    </row>
    <row r="14" spans="2:21">
      <c r="D14" t="s">
        <v>141</v>
      </c>
      <c r="E14" t="s">
        <v>202</v>
      </c>
      <c r="F14" t="s">
        <v>203</v>
      </c>
      <c r="G14" t="s">
        <v>204</v>
      </c>
      <c r="H14" t="s">
        <v>143</v>
      </c>
      <c r="J14" t="s">
        <v>142</v>
      </c>
      <c r="K14" t="s">
        <v>142</v>
      </c>
      <c r="L14" t="s">
        <v>204</v>
      </c>
      <c r="M14" t="str">
        <f t="shared" si="0"/>
        <v>ALAJUELAALAJUELATAMBOR</v>
      </c>
      <c r="P14" t="s">
        <v>205</v>
      </c>
      <c r="Q14" t="s">
        <v>142</v>
      </c>
      <c r="U14" t="s">
        <v>206</v>
      </c>
    </row>
    <row r="15" spans="2:21">
      <c r="D15" t="s">
        <v>141</v>
      </c>
      <c r="E15" t="s">
        <v>207</v>
      </c>
      <c r="F15" t="s">
        <v>208</v>
      </c>
      <c r="G15" t="s">
        <v>209</v>
      </c>
      <c r="H15" t="s">
        <v>143</v>
      </c>
      <c r="J15" t="s">
        <v>142</v>
      </c>
      <c r="K15" t="s">
        <v>142</v>
      </c>
      <c r="L15" t="s">
        <v>209</v>
      </c>
      <c r="M15" t="str">
        <f t="shared" si="0"/>
        <v>ALAJUELAALAJUELATURRUCANES</v>
      </c>
      <c r="P15" t="s">
        <v>207</v>
      </c>
      <c r="Q15" t="s">
        <v>142</v>
      </c>
      <c r="U15" t="s">
        <v>210</v>
      </c>
    </row>
    <row r="16" spans="2:21">
      <c r="D16" t="s">
        <v>141</v>
      </c>
      <c r="E16" t="s">
        <v>211</v>
      </c>
      <c r="F16" t="s">
        <v>212</v>
      </c>
      <c r="G16" t="s">
        <v>213</v>
      </c>
      <c r="H16" t="s">
        <v>146</v>
      </c>
      <c r="J16" t="s">
        <v>142</v>
      </c>
      <c r="K16" t="s">
        <v>145</v>
      </c>
      <c r="L16" t="s">
        <v>213</v>
      </c>
      <c r="M16" t="str">
        <f t="shared" si="0"/>
        <v>ALAJUELAALFARO RUIZBRISAS</v>
      </c>
      <c r="P16" t="s">
        <v>214</v>
      </c>
      <c r="Q16" t="s">
        <v>142</v>
      </c>
      <c r="U16" t="s">
        <v>215</v>
      </c>
    </row>
    <row r="17" spans="4:21">
      <c r="D17" t="s">
        <v>216</v>
      </c>
      <c r="E17" t="s">
        <v>217</v>
      </c>
      <c r="F17" t="s">
        <v>218</v>
      </c>
      <c r="G17" t="s">
        <v>219</v>
      </c>
      <c r="H17" t="s">
        <v>146</v>
      </c>
      <c r="J17" t="s">
        <v>142</v>
      </c>
      <c r="K17" t="s">
        <v>145</v>
      </c>
      <c r="L17" t="s">
        <v>219</v>
      </c>
      <c r="M17" t="str">
        <f t="shared" si="0"/>
        <v>ALAJUELAALFARO RUIZGUADALUPE</v>
      </c>
      <c r="P17" t="s">
        <v>217</v>
      </c>
      <c r="Q17" t="s">
        <v>150</v>
      </c>
      <c r="U17" t="s">
        <v>220</v>
      </c>
    </row>
    <row r="18" spans="4:21">
      <c r="D18" t="s">
        <v>216</v>
      </c>
      <c r="E18" t="s">
        <v>150</v>
      </c>
      <c r="F18" t="s">
        <v>221</v>
      </c>
      <c r="G18" t="s">
        <v>222</v>
      </c>
      <c r="H18" t="s">
        <v>146</v>
      </c>
      <c r="J18" t="s">
        <v>142</v>
      </c>
      <c r="K18" t="s">
        <v>145</v>
      </c>
      <c r="L18" t="s">
        <v>222</v>
      </c>
      <c r="M18" t="str">
        <f t="shared" si="0"/>
        <v>ALAJUELAALFARO RUIZLAGUNA</v>
      </c>
      <c r="P18" t="s">
        <v>150</v>
      </c>
      <c r="Q18" t="s">
        <v>150</v>
      </c>
      <c r="U18" t="s">
        <v>223</v>
      </c>
    </row>
    <row r="19" spans="4:21">
      <c r="D19" t="s">
        <v>216</v>
      </c>
      <c r="E19" t="s">
        <v>224</v>
      </c>
      <c r="F19" t="s">
        <v>225</v>
      </c>
      <c r="G19" t="s">
        <v>226</v>
      </c>
      <c r="H19" t="s">
        <v>146</v>
      </c>
      <c r="J19" t="s">
        <v>142</v>
      </c>
      <c r="K19" t="s">
        <v>145</v>
      </c>
      <c r="L19" t="s">
        <v>226</v>
      </c>
      <c r="M19" t="str">
        <f t="shared" si="0"/>
        <v>ALAJUELAALFARO RUIZPALMIRA</v>
      </c>
      <c r="P19" t="s">
        <v>227</v>
      </c>
      <c r="Q19" t="s">
        <v>150</v>
      </c>
      <c r="U19" t="s">
        <v>228</v>
      </c>
    </row>
    <row r="20" spans="4:21">
      <c r="D20" t="s">
        <v>216</v>
      </c>
      <c r="E20" t="s">
        <v>229</v>
      </c>
      <c r="F20" t="s">
        <v>230</v>
      </c>
      <c r="G20" t="s">
        <v>231</v>
      </c>
      <c r="H20" t="s">
        <v>146</v>
      </c>
      <c r="J20" t="s">
        <v>142</v>
      </c>
      <c r="K20" t="s">
        <v>145</v>
      </c>
      <c r="L20" t="s">
        <v>231</v>
      </c>
      <c r="M20" t="str">
        <f t="shared" si="0"/>
        <v>ALAJUELAALFARO RUIZTAPESCO</v>
      </c>
      <c r="P20" t="s">
        <v>229</v>
      </c>
      <c r="Q20" t="s">
        <v>150</v>
      </c>
      <c r="U20" t="s">
        <v>232</v>
      </c>
    </row>
    <row r="21" spans="4:21">
      <c r="D21" t="s">
        <v>216</v>
      </c>
      <c r="E21" t="s">
        <v>233</v>
      </c>
      <c r="F21" t="s">
        <v>234</v>
      </c>
      <c r="G21" t="s">
        <v>235</v>
      </c>
      <c r="H21" t="s">
        <v>146</v>
      </c>
      <c r="J21" t="s">
        <v>142</v>
      </c>
      <c r="K21" t="s">
        <v>145</v>
      </c>
      <c r="L21" t="s">
        <v>235</v>
      </c>
      <c r="M21" t="str">
        <f t="shared" si="0"/>
        <v>ALAJUELAALFARO RUIZZAPOTE</v>
      </c>
      <c r="P21" t="s">
        <v>236</v>
      </c>
      <c r="Q21" t="s">
        <v>150</v>
      </c>
      <c r="U21" t="s">
        <v>237</v>
      </c>
    </row>
    <row r="22" spans="4:21">
      <c r="D22" t="s">
        <v>216</v>
      </c>
      <c r="E22" t="s">
        <v>238</v>
      </c>
      <c r="F22" t="s">
        <v>239</v>
      </c>
      <c r="G22" t="s">
        <v>240</v>
      </c>
      <c r="H22" t="s">
        <v>146</v>
      </c>
      <c r="J22" t="s">
        <v>142</v>
      </c>
      <c r="K22" t="s">
        <v>145</v>
      </c>
      <c r="L22" t="s">
        <v>240</v>
      </c>
      <c r="M22" t="str">
        <f t="shared" si="0"/>
        <v>ALAJUELAALFARO RUIZZARCERO</v>
      </c>
      <c r="P22" t="s">
        <v>238</v>
      </c>
      <c r="Q22" t="s">
        <v>150</v>
      </c>
      <c r="U22" t="s">
        <v>241</v>
      </c>
    </row>
    <row r="23" spans="4:21">
      <c r="D23" t="s">
        <v>216</v>
      </c>
      <c r="E23" t="s">
        <v>242</v>
      </c>
      <c r="F23" t="s">
        <v>243</v>
      </c>
      <c r="G23" t="s">
        <v>152</v>
      </c>
      <c r="H23" t="s">
        <v>153</v>
      </c>
      <c r="J23" t="s">
        <v>142</v>
      </c>
      <c r="K23" t="s">
        <v>152</v>
      </c>
      <c r="L23" t="s">
        <v>152</v>
      </c>
      <c r="M23" t="str">
        <f t="shared" si="0"/>
        <v>ALAJUELAATENASATENAS</v>
      </c>
      <c r="P23" t="s">
        <v>242</v>
      </c>
      <c r="Q23" t="s">
        <v>150</v>
      </c>
      <c r="U23" t="s">
        <v>244</v>
      </c>
    </row>
    <row r="24" spans="4:21">
      <c r="D24" t="s">
        <v>216</v>
      </c>
      <c r="E24" t="s">
        <v>245</v>
      </c>
      <c r="F24" t="s">
        <v>246</v>
      </c>
      <c r="G24" t="s">
        <v>247</v>
      </c>
      <c r="H24" t="s">
        <v>153</v>
      </c>
      <c r="J24" t="s">
        <v>142</v>
      </c>
      <c r="K24" t="s">
        <v>152</v>
      </c>
      <c r="L24" t="s">
        <v>247</v>
      </c>
      <c r="M24" t="str">
        <f t="shared" si="0"/>
        <v>ALAJUELAATENASCONCEPCION</v>
      </c>
      <c r="P24" t="s">
        <v>245</v>
      </c>
      <c r="Q24" t="s">
        <v>150</v>
      </c>
      <c r="U24" t="s">
        <v>248</v>
      </c>
    </row>
    <row r="25" spans="4:21">
      <c r="D25" t="s">
        <v>163</v>
      </c>
      <c r="E25" t="s">
        <v>249</v>
      </c>
      <c r="F25" t="s">
        <v>250</v>
      </c>
      <c r="G25" t="s">
        <v>251</v>
      </c>
      <c r="H25" t="s">
        <v>153</v>
      </c>
      <c r="J25" t="s">
        <v>142</v>
      </c>
      <c r="K25" t="s">
        <v>152</v>
      </c>
      <c r="L25" t="s">
        <v>251</v>
      </c>
      <c r="M25" t="str">
        <f t="shared" si="0"/>
        <v>ALAJUELAATENASESCOBAL</v>
      </c>
      <c r="P25" t="s">
        <v>249</v>
      </c>
      <c r="Q25" t="s">
        <v>162</v>
      </c>
      <c r="U25" t="s">
        <v>252</v>
      </c>
    </row>
    <row r="26" spans="4:21">
      <c r="D26" t="s">
        <v>163</v>
      </c>
      <c r="E26" t="s">
        <v>253</v>
      </c>
      <c r="F26" t="s">
        <v>254</v>
      </c>
      <c r="G26" t="s">
        <v>255</v>
      </c>
      <c r="H26" t="s">
        <v>153</v>
      </c>
      <c r="J26" t="s">
        <v>142</v>
      </c>
      <c r="K26" t="s">
        <v>152</v>
      </c>
      <c r="L26" t="s">
        <v>255</v>
      </c>
      <c r="M26" t="str">
        <f t="shared" si="0"/>
        <v>ALAJUELAATENASJESUS</v>
      </c>
      <c r="P26" t="s">
        <v>253</v>
      </c>
      <c r="Q26" t="s">
        <v>162</v>
      </c>
      <c r="U26" t="s">
        <v>256</v>
      </c>
    </row>
    <row r="27" spans="4:21">
      <c r="D27" t="s">
        <v>163</v>
      </c>
      <c r="E27" t="s">
        <v>257</v>
      </c>
      <c r="F27" t="s">
        <v>258</v>
      </c>
      <c r="G27" t="s">
        <v>259</v>
      </c>
      <c r="H27" t="s">
        <v>153</v>
      </c>
      <c r="J27" t="s">
        <v>142</v>
      </c>
      <c r="K27" t="s">
        <v>152</v>
      </c>
      <c r="L27" t="s">
        <v>259</v>
      </c>
      <c r="M27" t="str">
        <f t="shared" si="0"/>
        <v>ALAJUELAATENASMERCEDES</v>
      </c>
      <c r="P27" t="s">
        <v>260</v>
      </c>
      <c r="Q27" t="s">
        <v>162</v>
      </c>
      <c r="U27" t="s">
        <v>261</v>
      </c>
    </row>
    <row r="28" spans="4:21">
      <c r="D28" t="s">
        <v>163</v>
      </c>
      <c r="E28" t="s">
        <v>262</v>
      </c>
      <c r="F28" t="s">
        <v>263</v>
      </c>
      <c r="G28" t="s">
        <v>187</v>
      </c>
      <c r="H28" t="s">
        <v>153</v>
      </c>
      <c r="J28" t="s">
        <v>142</v>
      </c>
      <c r="K28" t="s">
        <v>152</v>
      </c>
      <c r="L28" t="s">
        <v>187</v>
      </c>
      <c r="M28" t="str">
        <f t="shared" si="0"/>
        <v>ALAJUELAATENASSAN ISIDRO</v>
      </c>
      <c r="P28" t="s">
        <v>262</v>
      </c>
      <c r="Q28" t="s">
        <v>162</v>
      </c>
      <c r="U28" t="s">
        <v>264</v>
      </c>
    </row>
    <row r="29" spans="4:21">
      <c r="D29" t="s">
        <v>163</v>
      </c>
      <c r="E29" t="s">
        <v>265</v>
      </c>
      <c r="F29" t="s">
        <v>266</v>
      </c>
      <c r="G29" t="s">
        <v>139</v>
      </c>
      <c r="H29" t="s">
        <v>153</v>
      </c>
      <c r="J29" t="s">
        <v>142</v>
      </c>
      <c r="K29" t="s">
        <v>152</v>
      </c>
      <c r="L29" t="s">
        <v>139</v>
      </c>
      <c r="M29" t="str">
        <f t="shared" si="0"/>
        <v>ALAJUELAATENASSAN JOSE</v>
      </c>
      <c r="P29" t="s">
        <v>265</v>
      </c>
      <c r="Q29" t="s">
        <v>162</v>
      </c>
      <c r="U29" t="s">
        <v>267</v>
      </c>
    </row>
    <row r="30" spans="4:21">
      <c r="D30" t="s">
        <v>163</v>
      </c>
      <c r="E30" t="s">
        <v>268</v>
      </c>
      <c r="F30" t="s">
        <v>269</v>
      </c>
      <c r="G30" t="s">
        <v>270</v>
      </c>
      <c r="H30" t="s">
        <v>153</v>
      </c>
      <c r="J30" t="s">
        <v>142</v>
      </c>
      <c r="K30" t="s">
        <v>152</v>
      </c>
      <c r="L30" t="s">
        <v>270</v>
      </c>
      <c r="M30" t="str">
        <f t="shared" si="0"/>
        <v>ALAJUELAATENASSANTA EULALIA</v>
      </c>
      <c r="P30" t="s">
        <v>271</v>
      </c>
      <c r="Q30" t="s">
        <v>162</v>
      </c>
      <c r="U30" t="s">
        <v>272</v>
      </c>
    </row>
    <row r="31" spans="4:21">
      <c r="D31" t="s">
        <v>163</v>
      </c>
      <c r="E31" t="s">
        <v>273</v>
      </c>
      <c r="F31" t="s">
        <v>274</v>
      </c>
      <c r="G31" t="s">
        <v>275</v>
      </c>
      <c r="H31" t="s">
        <v>159</v>
      </c>
      <c r="J31" t="s">
        <v>142</v>
      </c>
      <c r="K31" t="s">
        <v>158</v>
      </c>
      <c r="L31" t="s">
        <v>275</v>
      </c>
      <c r="M31" t="str">
        <f t="shared" si="0"/>
        <v>ALAJUELAGRECIABOLIVAR</v>
      </c>
      <c r="P31" t="s">
        <v>273</v>
      </c>
      <c r="Q31" t="s">
        <v>162</v>
      </c>
      <c r="U31" t="s">
        <v>276</v>
      </c>
    </row>
    <row r="32" spans="4:21">
      <c r="D32" t="s">
        <v>163</v>
      </c>
      <c r="E32" t="s">
        <v>277</v>
      </c>
      <c r="F32" t="s">
        <v>278</v>
      </c>
      <c r="G32" t="s">
        <v>158</v>
      </c>
      <c r="H32" t="s">
        <v>159</v>
      </c>
      <c r="J32" t="s">
        <v>142</v>
      </c>
      <c r="K32" t="s">
        <v>158</v>
      </c>
      <c r="L32" t="s">
        <v>158</v>
      </c>
      <c r="M32" t="str">
        <f t="shared" si="0"/>
        <v>ALAJUELAGRECIAGRECIA</v>
      </c>
      <c r="P32" t="s">
        <v>277</v>
      </c>
      <c r="Q32" t="s">
        <v>162</v>
      </c>
      <c r="U32" t="s">
        <v>279</v>
      </c>
    </row>
    <row r="33" spans="4:21">
      <c r="D33" t="s">
        <v>163</v>
      </c>
      <c r="E33" t="s">
        <v>280</v>
      </c>
      <c r="F33" t="s">
        <v>281</v>
      </c>
      <c r="G33" t="s">
        <v>282</v>
      </c>
      <c r="H33" t="s">
        <v>159</v>
      </c>
      <c r="J33" t="s">
        <v>142</v>
      </c>
      <c r="K33" t="s">
        <v>158</v>
      </c>
      <c r="L33" t="s">
        <v>282</v>
      </c>
      <c r="M33" t="str">
        <f t="shared" si="0"/>
        <v>ALAJUELAGRECIAPUENTE DE PIEDRA</v>
      </c>
      <c r="P33" t="s">
        <v>280</v>
      </c>
      <c r="Q33" t="s">
        <v>162</v>
      </c>
      <c r="U33" t="s">
        <v>283</v>
      </c>
    </row>
    <row r="34" spans="4:21">
      <c r="D34" t="s">
        <v>163</v>
      </c>
      <c r="E34" t="s">
        <v>284</v>
      </c>
      <c r="F34" t="s">
        <v>285</v>
      </c>
      <c r="G34" t="s">
        <v>286</v>
      </c>
      <c r="H34" t="s">
        <v>159</v>
      </c>
      <c r="J34" t="s">
        <v>142</v>
      </c>
      <c r="K34" t="s">
        <v>158</v>
      </c>
      <c r="L34" t="s">
        <v>286</v>
      </c>
      <c r="M34" t="str">
        <f t="shared" si="0"/>
        <v>ALAJUELAGRECIARIO CUARTO</v>
      </c>
      <c r="P34" t="s">
        <v>287</v>
      </c>
      <c r="Q34" t="s">
        <v>162</v>
      </c>
      <c r="U34" t="s">
        <v>288</v>
      </c>
    </row>
    <row r="35" spans="4:21">
      <c r="D35" t="s">
        <v>163</v>
      </c>
      <c r="E35" t="s">
        <v>289</v>
      </c>
      <c r="F35" t="s">
        <v>290</v>
      </c>
      <c r="G35" t="s">
        <v>187</v>
      </c>
      <c r="H35" t="s">
        <v>159</v>
      </c>
      <c r="J35" t="s">
        <v>142</v>
      </c>
      <c r="K35" t="s">
        <v>158</v>
      </c>
      <c r="L35" t="s">
        <v>187</v>
      </c>
      <c r="M35" t="str">
        <f t="shared" si="0"/>
        <v>ALAJUELAGRECIASAN ISIDRO</v>
      </c>
      <c r="P35" t="s">
        <v>289</v>
      </c>
      <c r="Q35" t="s">
        <v>162</v>
      </c>
      <c r="U35" t="s">
        <v>291</v>
      </c>
    </row>
    <row r="36" spans="4:21">
      <c r="D36" t="s">
        <v>157</v>
      </c>
      <c r="E36" t="s">
        <v>292</v>
      </c>
      <c r="F36" t="s">
        <v>293</v>
      </c>
      <c r="G36" t="s">
        <v>139</v>
      </c>
      <c r="H36" t="s">
        <v>159</v>
      </c>
      <c r="J36" t="s">
        <v>142</v>
      </c>
      <c r="K36" t="s">
        <v>158</v>
      </c>
      <c r="L36" t="s">
        <v>139</v>
      </c>
      <c r="M36" t="str">
        <f t="shared" si="0"/>
        <v>ALAJUELAGRECIASAN JOSE</v>
      </c>
      <c r="P36" t="s">
        <v>292</v>
      </c>
      <c r="Q36" t="s">
        <v>156</v>
      </c>
      <c r="U36" t="s">
        <v>294</v>
      </c>
    </row>
    <row r="37" spans="4:21">
      <c r="D37" t="s">
        <v>157</v>
      </c>
      <c r="E37" t="s">
        <v>295</v>
      </c>
      <c r="F37" t="s">
        <v>296</v>
      </c>
      <c r="G37" t="s">
        <v>297</v>
      </c>
      <c r="H37" t="s">
        <v>159</v>
      </c>
      <c r="J37" t="s">
        <v>142</v>
      </c>
      <c r="K37" t="s">
        <v>158</v>
      </c>
      <c r="L37" t="s">
        <v>297</v>
      </c>
      <c r="M37" t="str">
        <f t="shared" si="0"/>
        <v>ALAJUELAGRECIASAN ROQUE</v>
      </c>
      <c r="P37" t="s">
        <v>295</v>
      </c>
      <c r="Q37" t="s">
        <v>156</v>
      </c>
    </row>
    <row r="38" spans="4:21">
      <c r="D38" t="s">
        <v>157</v>
      </c>
      <c r="E38" t="s">
        <v>298</v>
      </c>
      <c r="F38" t="s">
        <v>299</v>
      </c>
      <c r="G38" t="s">
        <v>300</v>
      </c>
      <c r="H38" t="s">
        <v>159</v>
      </c>
      <c r="J38" t="s">
        <v>142</v>
      </c>
      <c r="K38" t="s">
        <v>158</v>
      </c>
      <c r="L38" t="s">
        <v>300</v>
      </c>
      <c r="M38" t="str">
        <f t="shared" si="0"/>
        <v>ALAJUELAGRECIATACARES</v>
      </c>
      <c r="P38" t="s">
        <v>298</v>
      </c>
      <c r="Q38" t="s">
        <v>156</v>
      </c>
    </row>
    <row r="39" spans="4:21">
      <c r="D39" t="s">
        <v>157</v>
      </c>
      <c r="E39" t="s">
        <v>156</v>
      </c>
      <c r="F39" t="s">
        <v>301</v>
      </c>
      <c r="G39" t="s">
        <v>302</v>
      </c>
      <c r="H39" t="s">
        <v>165</v>
      </c>
      <c r="J39" t="s">
        <v>142</v>
      </c>
      <c r="K39" t="s">
        <v>164</v>
      </c>
      <c r="L39" t="s">
        <v>302</v>
      </c>
      <c r="M39" t="str">
        <f t="shared" si="0"/>
        <v>ALAJUELAGUATUSOBUENAVISTA</v>
      </c>
      <c r="P39" t="s">
        <v>156</v>
      </c>
      <c r="Q39" t="s">
        <v>156</v>
      </c>
    </row>
    <row r="40" spans="4:21">
      <c r="D40" t="s">
        <v>157</v>
      </c>
      <c r="E40" t="s">
        <v>187</v>
      </c>
      <c r="F40" t="s">
        <v>303</v>
      </c>
      <c r="G40" t="s">
        <v>304</v>
      </c>
      <c r="H40" t="s">
        <v>165</v>
      </c>
      <c r="J40" t="s">
        <v>142</v>
      </c>
      <c r="K40" t="s">
        <v>164</v>
      </c>
      <c r="L40" t="s">
        <v>304</v>
      </c>
      <c r="M40" t="str">
        <f t="shared" si="0"/>
        <v>ALAJUELAGUATUSOCOTE</v>
      </c>
      <c r="P40" t="s">
        <v>305</v>
      </c>
      <c r="Q40" t="s">
        <v>156</v>
      </c>
    </row>
    <row r="41" spans="4:21">
      <c r="D41" t="s">
        <v>157</v>
      </c>
      <c r="E41" t="s">
        <v>306</v>
      </c>
      <c r="F41" t="s">
        <v>307</v>
      </c>
      <c r="G41" t="s">
        <v>308</v>
      </c>
      <c r="H41" t="s">
        <v>165</v>
      </c>
      <c r="J41" t="s">
        <v>142</v>
      </c>
      <c r="K41" t="s">
        <v>164</v>
      </c>
      <c r="L41" t="s">
        <v>308</v>
      </c>
      <c r="M41" t="str">
        <f t="shared" si="0"/>
        <v>ALAJUELAGUATUSOKATIRA</v>
      </c>
      <c r="P41" t="s">
        <v>309</v>
      </c>
      <c r="Q41" t="s">
        <v>156</v>
      </c>
    </row>
    <row r="42" spans="4:21">
      <c r="D42" t="s">
        <v>157</v>
      </c>
      <c r="E42" t="s">
        <v>194</v>
      </c>
      <c r="F42" t="s">
        <v>310</v>
      </c>
      <c r="G42" t="s">
        <v>194</v>
      </c>
      <c r="H42" t="s">
        <v>165</v>
      </c>
      <c r="J42" t="s">
        <v>142</v>
      </c>
      <c r="K42" t="s">
        <v>164</v>
      </c>
      <c r="L42" t="s">
        <v>194</v>
      </c>
      <c r="M42" t="str">
        <f t="shared" si="0"/>
        <v>ALAJUELAGUATUSOSAN RAFAEL</v>
      </c>
      <c r="P42" t="s">
        <v>311</v>
      </c>
      <c r="Q42" t="s">
        <v>156</v>
      </c>
    </row>
    <row r="43" spans="4:21">
      <c r="D43" t="s">
        <v>157</v>
      </c>
      <c r="E43" t="s">
        <v>312</v>
      </c>
      <c r="F43" t="s">
        <v>313</v>
      </c>
      <c r="G43" t="s">
        <v>314</v>
      </c>
      <c r="H43" t="s">
        <v>171</v>
      </c>
      <c r="J43" t="s">
        <v>142</v>
      </c>
      <c r="K43" t="s">
        <v>170</v>
      </c>
      <c r="L43" t="s">
        <v>314</v>
      </c>
      <c r="M43" t="str">
        <f t="shared" si="0"/>
        <v>ALAJUELALOS CHILESCANO NEGRO</v>
      </c>
      <c r="P43" t="s">
        <v>315</v>
      </c>
      <c r="Q43" t="s">
        <v>156</v>
      </c>
    </row>
    <row r="44" spans="4:21">
      <c r="D44" t="s">
        <v>157</v>
      </c>
      <c r="E44" t="s">
        <v>316</v>
      </c>
      <c r="F44" t="s">
        <v>317</v>
      </c>
      <c r="G44" t="s">
        <v>318</v>
      </c>
      <c r="H44" t="s">
        <v>171</v>
      </c>
      <c r="J44" t="s">
        <v>142</v>
      </c>
      <c r="K44" t="s">
        <v>170</v>
      </c>
      <c r="L44" t="s">
        <v>318</v>
      </c>
      <c r="M44" t="str">
        <f t="shared" si="0"/>
        <v>ALAJUELALOS CHILESEL AMPARO</v>
      </c>
      <c r="P44" t="s">
        <v>319</v>
      </c>
      <c r="Q44" t="s">
        <v>156</v>
      </c>
    </row>
    <row r="45" spans="4:21">
      <c r="D45" t="s">
        <v>157</v>
      </c>
      <c r="E45" t="s">
        <v>199</v>
      </c>
      <c r="F45" t="s">
        <v>320</v>
      </c>
      <c r="G45" t="s">
        <v>170</v>
      </c>
      <c r="H45" t="s">
        <v>171</v>
      </c>
      <c r="J45" t="s">
        <v>142</v>
      </c>
      <c r="K45" t="s">
        <v>170</v>
      </c>
      <c r="L45" t="s">
        <v>170</v>
      </c>
      <c r="M45" t="str">
        <f t="shared" si="0"/>
        <v>ALAJUELALOS CHILESLOS CHILES</v>
      </c>
      <c r="P45" t="s">
        <v>199</v>
      </c>
      <c r="Q45" t="s">
        <v>156</v>
      </c>
    </row>
    <row r="46" spans="4:21">
      <c r="D46" t="s">
        <v>176</v>
      </c>
      <c r="E46" t="s">
        <v>321</v>
      </c>
      <c r="F46" t="s">
        <v>322</v>
      </c>
      <c r="G46" t="s">
        <v>323</v>
      </c>
      <c r="H46" t="s">
        <v>171</v>
      </c>
      <c r="J46" t="s">
        <v>142</v>
      </c>
      <c r="K46" t="s">
        <v>170</v>
      </c>
      <c r="L46" t="s">
        <v>323</v>
      </c>
      <c r="M46" t="str">
        <f t="shared" si="0"/>
        <v>ALAJUELALOS CHILESSAN JORGE</v>
      </c>
      <c r="P46" t="s">
        <v>324</v>
      </c>
      <c r="Q46" t="s">
        <v>175</v>
      </c>
    </row>
    <row r="47" spans="4:21">
      <c r="D47" t="s">
        <v>176</v>
      </c>
      <c r="E47" t="s">
        <v>175</v>
      </c>
      <c r="F47" t="s">
        <v>325</v>
      </c>
      <c r="G47" t="s">
        <v>326</v>
      </c>
      <c r="H47" t="s">
        <v>178</v>
      </c>
      <c r="J47" t="s">
        <v>142</v>
      </c>
      <c r="K47" t="s">
        <v>177</v>
      </c>
      <c r="L47" t="s">
        <v>326</v>
      </c>
      <c r="M47" t="str">
        <f t="shared" si="0"/>
        <v>ALAJUELANARANJOCIRRI SUR</v>
      </c>
      <c r="P47" t="s">
        <v>327</v>
      </c>
      <c r="Q47" t="s">
        <v>175</v>
      </c>
    </row>
    <row r="48" spans="4:21">
      <c r="D48" t="s">
        <v>176</v>
      </c>
      <c r="E48" t="s">
        <v>328</v>
      </c>
      <c r="F48" t="s">
        <v>329</v>
      </c>
      <c r="G48" t="s">
        <v>330</v>
      </c>
      <c r="H48" t="s">
        <v>178</v>
      </c>
      <c r="J48" t="s">
        <v>142</v>
      </c>
      <c r="K48" t="s">
        <v>177</v>
      </c>
      <c r="L48" t="s">
        <v>330</v>
      </c>
      <c r="M48" t="str">
        <f t="shared" si="0"/>
        <v>ALAJUELANARANJOEL ROSARIO</v>
      </c>
      <c r="P48" t="s">
        <v>328</v>
      </c>
      <c r="Q48" t="s">
        <v>175</v>
      </c>
    </row>
    <row r="49" spans="4:17">
      <c r="D49" t="s">
        <v>176</v>
      </c>
      <c r="E49" t="s">
        <v>331</v>
      </c>
      <c r="F49" t="s">
        <v>332</v>
      </c>
      <c r="G49" t="s">
        <v>177</v>
      </c>
      <c r="H49" t="s">
        <v>178</v>
      </c>
      <c r="J49" t="s">
        <v>142</v>
      </c>
      <c r="K49" t="s">
        <v>177</v>
      </c>
      <c r="L49" t="s">
        <v>177</v>
      </c>
      <c r="M49" t="str">
        <f t="shared" si="0"/>
        <v>ALAJUELANARANJONARANJO</v>
      </c>
      <c r="P49" t="s">
        <v>333</v>
      </c>
      <c r="Q49" t="s">
        <v>175</v>
      </c>
    </row>
    <row r="50" spans="4:17">
      <c r="D50" t="s">
        <v>176</v>
      </c>
      <c r="E50" t="s">
        <v>334</v>
      </c>
      <c r="F50" t="s">
        <v>335</v>
      </c>
      <c r="G50" t="s">
        <v>336</v>
      </c>
      <c r="H50" t="s">
        <v>178</v>
      </c>
      <c r="J50" t="s">
        <v>142</v>
      </c>
      <c r="K50" t="s">
        <v>177</v>
      </c>
      <c r="L50" t="s">
        <v>336</v>
      </c>
      <c r="M50" t="str">
        <f t="shared" si="0"/>
        <v>ALAJUELANARANJOPALMITOS</v>
      </c>
      <c r="P50" t="s">
        <v>334</v>
      </c>
      <c r="Q50" t="s">
        <v>175</v>
      </c>
    </row>
    <row r="51" spans="4:17">
      <c r="D51" t="s">
        <v>176</v>
      </c>
      <c r="E51" t="s">
        <v>337</v>
      </c>
      <c r="F51" t="s">
        <v>338</v>
      </c>
      <c r="G51" t="s">
        <v>339</v>
      </c>
      <c r="H51" t="s">
        <v>178</v>
      </c>
      <c r="J51" t="s">
        <v>142</v>
      </c>
      <c r="K51" t="s">
        <v>177</v>
      </c>
      <c r="L51" t="s">
        <v>339</v>
      </c>
      <c r="M51" t="str">
        <f t="shared" si="0"/>
        <v>ALAJUELANARANJOSAN JERONIMO</v>
      </c>
      <c r="P51" t="s">
        <v>337</v>
      </c>
      <c r="Q51" t="s">
        <v>175</v>
      </c>
    </row>
    <row r="52" spans="4:17">
      <c r="D52" t="s">
        <v>169</v>
      </c>
      <c r="E52" t="s">
        <v>340</v>
      </c>
      <c r="F52" t="s">
        <v>341</v>
      </c>
      <c r="G52" t="s">
        <v>139</v>
      </c>
      <c r="H52" t="s">
        <v>178</v>
      </c>
      <c r="J52" t="s">
        <v>142</v>
      </c>
      <c r="K52" t="s">
        <v>177</v>
      </c>
      <c r="L52" t="s">
        <v>139</v>
      </c>
      <c r="M52" t="str">
        <f t="shared" si="0"/>
        <v>ALAJUELANARANJOSAN JOSE</v>
      </c>
      <c r="P52" t="s">
        <v>340</v>
      </c>
      <c r="Q52" t="s">
        <v>168</v>
      </c>
    </row>
    <row r="53" spans="4:17">
      <c r="D53" t="s">
        <v>169</v>
      </c>
      <c r="E53" t="s">
        <v>342</v>
      </c>
      <c r="F53" t="s">
        <v>343</v>
      </c>
      <c r="G53" t="s">
        <v>344</v>
      </c>
      <c r="H53" t="s">
        <v>178</v>
      </c>
      <c r="J53" t="s">
        <v>142</v>
      </c>
      <c r="K53" t="s">
        <v>177</v>
      </c>
      <c r="L53" t="s">
        <v>344</v>
      </c>
      <c r="M53" t="str">
        <f t="shared" si="0"/>
        <v>ALAJUELANARANJOSAN JUAN</v>
      </c>
      <c r="P53" t="s">
        <v>345</v>
      </c>
      <c r="Q53" t="s">
        <v>168</v>
      </c>
    </row>
    <row r="54" spans="4:17">
      <c r="D54" t="s">
        <v>169</v>
      </c>
      <c r="E54" t="s">
        <v>346</v>
      </c>
      <c r="F54" t="s">
        <v>347</v>
      </c>
      <c r="G54" t="s">
        <v>348</v>
      </c>
      <c r="H54" t="s">
        <v>178</v>
      </c>
      <c r="J54" t="s">
        <v>142</v>
      </c>
      <c r="K54" t="s">
        <v>177</v>
      </c>
      <c r="L54" t="s">
        <v>348</v>
      </c>
      <c r="M54" t="str">
        <f t="shared" si="0"/>
        <v>ALAJUELANARANJOSAN MIGUEL</v>
      </c>
      <c r="P54" t="s">
        <v>346</v>
      </c>
      <c r="Q54" t="s">
        <v>168</v>
      </c>
    </row>
    <row r="55" spans="4:17">
      <c r="D55" t="s">
        <v>169</v>
      </c>
      <c r="E55" t="s">
        <v>349</v>
      </c>
      <c r="F55" t="s">
        <v>350</v>
      </c>
      <c r="G55" t="s">
        <v>351</v>
      </c>
      <c r="H55" t="s">
        <v>182</v>
      </c>
      <c r="J55" t="s">
        <v>142</v>
      </c>
      <c r="K55" t="s">
        <v>181</v>
      </c>
      <c r="L55" t="s">
        <v>351</v>
      </c>
      <c r="M55" t="str">
        <f t="shared" si="0"/>
        <v>ALAJUELAOROTINACOYOLAR</v>
      </c>
      <c r="P55" t="s">
        <v>352</v>
      </c>
      <c r="Q55" t="s">
        <v>168</v>
      </c>
    </row>
    <row r="56" spans="4:17">
      <c r="D56" t="s">
        <v>169</v>
      </c>
      <c r="E56" t="s">
        <v>353</v>
      </c>
      <c r="F56" t="s">
        <v>354</v>
      </c>
      <c r="G56" t="s">
        <v>355</v>
      </c>
      <c r="H56" t="s">
        <v>182</v>
      </c>
      <c r="J56" t="s">
        <v>142</v>
      </c>
      <c r="K56" t="s">
        <v>181</v>
      </c>
      <c r="L56" t="s">
        <v>355</v>
      </c>
      <c r="M56" t="str">
        <f t="shared" si="0"/>
        <v>ALAJUELAOROTINAEL MASTATE</v>
      </c>
      <c r="P56" t="s">
        <v>353</v>
      </c>
      <c r="Q56" t="s">
        <v>168</v>
      </c>
    </row>
    <row r="57" spans="4:17">
      <c r="D57" t="s">
        <v>169</v>
      </c>
      <c r="E57" t="s">
        <v>356</v>
      </c>
      <c r="F57" t="s">
        <v>357</v>
      </c>
      <c r="G57" t="s">
        <v>358</v>
      </c>
      <c r="H57" t="s">
        <v>182</v>
      </c>
      <c r="J57" t="s">
        <v>142</v>
      </c>
      <c r="K57" t="s">
        <v>181</v>
      </c>
      <c r="L57" t="s">
        <v>358</v>
      </c>
      <c r="M57" t="str">
        <f t="shared" si="0"/>
        <v>ALAJUELAOROTINAHACIENDA VIEJA</v>
      </c>
      <c r="P57" t="s">
        <v>356</v>
      </c>
      <c r="Q57" t="s">
        <v>168</v>
      </c>
    </row>
    <row r="58" spans="4:17">
      <c r="D58" t="s">
        <v>169</v>
      </c>
      <c r="E58" t="s">
        <v>359</v>
      </c>
      <c r="F58" t="s">
        <v>360</v>
      </c>
      <c r="G58" t="s">
        <v>361</v>
      </c>
      <c r="H58" t="s">
        <v>182</v>
      </c>
      <c r="J58" t="s">
        <v>142</v>
      </c>
      <c r="K58" t="s">
        <v>181</v>
      </c>
      <c r="L58" t="s">
        <v>361</v>
      </c>
      <c r="M58" t="str">
        <f t="shared" si="0"/>
        <v>ALAJUELAOROTINALA CEIBA</v>
      </c>
      <c r="P58" t="s">
        <v>359</v>
      </c>
      <c r="Q58" t="s">
        <v>168</v>
      </c>
    </row>
    <row r="59" spans="4:17">
      <c r="D59" t="s">
        <v>169</v>
      </c>
      <c r="E59" t="s">
        <v>362</v>
      </c>
      <c r="F59" t="s">
        <v>363</v>
      </c>
      <c r="G59" t="s">
        <v>181</v>
      </c>
      <c r="H59" t="s">
        <v>182</v>
      </c>
      <c r="J59" t="s">
        <v>142</v>
      </c>
      <c r="K59" t="s">
        <v>181</v>
      </c>
      <c r="L59" t="s">
        <v>181</v>
      </c>
      <c r="M59" t="str">
        <f t="shared" si="0"/>
        <v>ALAJUELAOROTINAOROTINA</v>
      </c>
      <c r="P59" t="s">
        <v>364</v>
      </c>
      <c r="Q59" t="s">
        <v>168</v>
      </c>
    </row>
    <row r="60" spans="4:17">
      <c r="D60" t="s">
        <v>169</v>
      </c>
      <c r="E60" t="s">
        <v>365</v>
      </c>
      <c r="F60" t="s">
        <v>366</v>
      </c>
      <c r="G60" t="s">
        <v>342</v>
      </c>
      <c r="H60" t="s">
        <v>186</v>
      </c>
      <c r="J60" t="s">
        <v>142</v>
      </c>
      <c r="K60" t="s">
        <v>185</v>
      </c>
      <c r="L60" t="s">
        <v>342</v>
      </c>
      <c r="M60" t="str">
        <f t="shared" si="0"/>
        <v>ALAJUELAPALMERASBUENOS AIRES</v>
      </c>
      <c r="P60" t="s">
        <v>365</v>
      </c>
      <c r="Q60" t="s">
        <v>168</v>
      </c>
    </row>
    <row r="61" spans="4:17">
      <c r="D61" t="s">
        <v>169</v>
      </c>
      <c r="E61" t="s">
        <v>367</v>
      </c>
      <c r="F61" t="s">
        <v>368</v>
      </c>
      <c r="G61" t="s">
        <v>369</v>
      </c>
      <c r="H61" t="s">
        <v>186</v>
      </c>
      <c r="J61" t="s">
        <v>142</v>
      </c>
      <c r="K61" t="s">
        <v>185</v>
      </c>
      <c r="L61" t="s">
        <v>369</v>
      </c>
      <c r="M61" t="str">
        <f t="shared" si="0"/>
        <v>ALAJUELAPALMERASCANDELARIA</v>
      </c>
      <c r="P61" t="s">
        <v>367</v>
      </c>
      <c r="Q61" t="s">
        <v>168</v>
      </c>
    </row>
    <row r="62" spans="4:17">
      <c r="D62" t="s">
        <v>169</v>
      </c>
      <c r="E62" t="s">
        <v>168</v>
      </c>
      <c r="F62" t="s">
        <v>370</v>
      </c>
      <c r="G62" t="s">
        <v>371</v>
      </c>
      <c r="H62" t="s">
        <v>186</v>
      </c>
      <c r="J62" t="s">
        <v>142</v>
      </c>
      <c r="K62" t="s">
        <v>185</v>
      </c>
      <c r="L62" t="s">
        <v>371</v>
      </c>
      <c r="M62" t="str">
        <f t="shared" si="0"/>
        <v>ALAJUELAPALMERASESQUIPULAS</v>
      </c>
      <c r="P62" t="s">
        <v>168</v>
      </c>
      <c r="Q62" t="s">
        <v>168</v>
      </c>
    </row>
    <row r="63" spans="4:17">
      <c r="D63" t="s">
        <v>140</v>
      </c>
      <c r="E63" t="s">
        <v>372</v>
      </c>
      <c r="F63" t="s">
        <v>373</v>
      </c>
      <c r="G63" t="s">
        <v>374</v>
      </c>
      <c r="H63" t="s">
        <v>186</v>
      </c>
      <c r="J63" t="s">
        <v>142</v>
      </c>
      <c r="K63" t="s">
        <v>185</v>
      </c>
      <c r="L63" t="s">
        <v>374</v>
      </c>
      <c r="M63" t="str">
        <f t="shared" si="0"/>
        <v>ALAJUELAPALMERASLA GRANJA</v>
      </c>
      <c r="P63" t="s">
        <v>372</v>
      </c>
      <c r="Q63" t="s">
        <v>375</v>
      </c>
    </row>
    <row r="64" spans="4:17">
      <c r="D64" t="s">
        <v>140</v>
      </c>
      <c r="E64" t="s">
        <v>376</v>
      </c>
      <c r="F64" t="s">
        <v>377</v>
      </c>
      <c r="G64" t="s">
        <v>378</v>
      </c>
      <c r="H64" t="s">
        <v>186</v>
      </c>
      <c r="J64" t="s">
        <v>142</v>
      </c>
      <c r="K64" t="s">
        <v>185</v>
      </c>
      <c r="L64" t="s">
        <v>378</v>
      </c>
      <c r="M64" t="str">
        <f t="shared" si="0"/>
        <v>ALAJUELAPALMERASPALMARES</v>
      </c>
      <c r="P64" t="s">
        <v>376</v>
      </c>
      <c r="Q64" t="s">
        <v>375</v>
      </c>
    </row>
    <row r="65" spans="4:17">
      <c r="D65" t="s">
        <v>140</v>
      </c>
      <c r="E65" t="s">
        <v>379</v>
      </c>
      <c r="F65" t="s">
        <v>380</v>
      </c>
      <c r="G65" t="s">
        <v>381</v>
      </c>
      <c r="H65" t="s">
        <v>186</v>
      </c>
      <c r="J65" t="s">
        <v>142</v>
      </c>
      <c r="K65" t="s">
        <v>185</v>
      </c>
      <c r="L65" t="s">
        <v>381</v>
      </c>
      <c r="M65" t="str">
        <f t="shared" si="0"/>
        <v>ALAJUELAPALMERASSANTIAGO</v>
      </c>
      <c r="P65" t="s">
        <v>379</v>
      </c>
      <c r="Q65" t="s">
        <v>375</v>
      </c>
    </row>
    <row r="66" spans="4:17">
      <c r="D66" t="s">
        <v>140</v>
      </c>
      <c r="E66" t="s">
        <v>382</v>
      </c>
      <c r="F66" t="s">
        <v>383</v>
      </c>
      <c r="G66" t="s">
        <v>384</v>
      </c>
      <c r="H66" t="s">
        <v>186</v>
      </c>
      <c r="J66" t="s">
        <v>142</v>
      </c>
      <c r="K66" t="s">
        <v>185</v>
      </c>
      <c r="L66" t="s">
        <v>384</v>
      </c>
      <c r="M66" t="str">
        <f t="shared" si="0"/>
        <v>ALAJUELAPALMERASZARAGOZA</v>
      </c>
      <c r="P66" t="s">
        <v>382</v>
      </c>
      <c r="Q66" t="s">
        <v>375</v>
      </c>
    </row>
    <row r="67" spans="4:17">
      <c r="D67" t="s">
        <v>140</v>
      </c>
      <c r="E67" t="s">
        <v>154</v>
      </c>
      <c r="F67" t="s">
        <v>385</v>
      </c>
      <c r="G67" t="s">
        <v>386</v>
      </c>
      <c r="H67" t="s">
        <v>190</v>
      </c>
      <c r="J67" t="s">
        <v>142</v>
      </c>
      <c r="K67" t="s">
        <v>189</v>
      </c>
      <c r="L67" t="s">
        <v>386</v>
      </c>
      <c r="M67" t="str">
        <f t="shared" ref="M67:M130" si="1">+J67&amp;K67&amp;L67</f>
        <v>ALAJUELAPOASCARRILLOS</v>
      </c>
      <c r="P67" t="s">
        <v>154</v>
      </c>
      <c r="Q67" t="s">
        <v>375</v>
      </c>
    </row>
    <row r="68" spans="4:17">
      <c r="D68" t="s">
        <v>140</v>
      </c>
      <c r="E68" t="s">
        <v>387</v>
      </c>
      <c r="F68" t="s">
        <v>388</v>
      </c>
      <c r="G68" t="s">
        <v>389</v>
      </c>
      <c r="H68" t="s">
        <v>190</v>
      </c>
      <c r="J68" t="s">
        <v>142</v>
      </c>
      <c r="K68" t="s">
        <v>189</v>
      </c>
      <c r="L68" t="s">
        <v>389</v>
      </c>
      <c r="M68" t="str">
        <f t="shared" si="1"/>
        <v>ALAJUELAPOASSABANA REDONDA</v>
      </c>
      <c r="P68" t="s">
        <v>387</v>
      </c>
      <c r="Q68" t="s">
        <v>375</v>
      </c>
    </row>
    <row r="69" spans="4:17">
      <c r="D69" t="s">
        <v>140</v>
      </c>
      <c r="E69" t="s">
        <v>390</v>
      </c>
      <c r="F69" t="s">
        <v>391</v>
      </c>
      <c r="G69" t="s">
        <v>344</v>
      </c>
      <c r="H69" t="s">
        <v>190</v>
      </c>
      <c r="J69" t="s">
        <v>142</v>
      </c>
      <c r="K69" t="s">
        <v>189</v>
      </c>
      <c r="L69" t="s">
        <v>344</v>
      </c>
      <c r="M69" t="str">
        <f t="shared" si="1"/>
        <v>ALAJUELAPOASSAN JUAN</v>
      </c>
      <c r="P69" t="s">
        <v>390</v>
      </c>
      <c r="Q69" t="s">
        <v>375</v>
      </c>
    </row>
    <row r="70" spans="4:17">
      <c r="D70" t="s">
        <v>140</v>
      </c>
      <c r="E70" t="s">
        <v>392</v>
      </c>
      <c r="F70" t="s">
        <v>393</v>
      </c>
      <c r="G70" t="s">
        <v>394</v>
      </c>
      <c r="H70" t="s">
        <v>190</v>
      </c>
      <c r="J70" t="s">
        <v>142</v>
      </c>
      <c r="K70" t="s">
        <v>189</v>
      </c>
      <c r="L70" t="s">
        <v>394</v>
      </c>
      <c r="M70" t="str">
        <f t="shared" si="1"/>
        <v>ALAJUELAPOASSAN PEDRO</v>
      </c>
      <c r="P70" t="s">
        <v>392</v>
      </c>
      <c r="Q70" t="s">
        <v>375</v>
      </c>
    </row>
    <row r="71" spans="4:17">
      <c r="D71" t="s">
        <v>140</v>
      </c>
      <c r="E71" t="s">
        <v>395</v>
      </c>
      <c r="F71" t="s">
        <v>396</v>
      </c>
      <c r="G71" t="s">
        <v>194</v>
      </c>
      <c r="H71" t="s">
        <v>190</v>
      </c>
      <c r="J71" t="s">
        <v>142</v>
      </c>
      <c r="K71" t="s">
        <v>189</v>
      </c>
      <c r="L71" t="s">
        <v>194</v>
      </c>
      <c r="M71" t="str">
        <f t="shared" si="1"/>
        <v>ALAJUELAPOASSAN RAFAEL</v>
      </c>
      <c r="P71" t="s">
        <v>397</v>
      </c>
      <c r="Q71" t="s">
        <v>375</v>
      </c>
    </row>
    <row r="72" spans="4:17">
      <c r="D72" t="s">
        <v>140</v>
      </c>
      <c r="E72" t="s">
        <v>398</v>
      </c>
      <c r="F72" t="s">
        <v>399</v>
      </c>
      <c r="G72" t="s">
        <v>400</v>
      </c>
      <c r="H72" t="s">
        <v>193</v>
      </c>
      <c r="J72" t="s">
        <v>142</v>
      </c>
      <c r="K72" t="s">
        <v>192</v>
      </c>
      <c r="L72" t="s">
        <v>400</v>
      </c>
      <c r="M72" t="str">
        <f t="shared" si="1"/>
        <v>ALAJUELASAN CARLOSAGUAS ZARCAS</v>
      </c>
      <c r="P72" t="s">
        <v>401</v>
      </c>
      <c r="Q72" t="s">
        <v>375</v>
      </c>
    </row>
    <row r="73" spans="4:17">
      <c r="D73" t="s">
        <v>140</v>
      </c>
      <c r="E73" t="s">
        <v>402</v>
      </c>
      <c r="F73" t="s">
        <v>403</v>
      </c>
      <c r="G73" t="s">
        <v>302</v>
      </c>
      <c r="H73" t="s">
        <v>193</v>
      </c>
      <c r="J73" t="s">
        <v>142</v>
      </c>
      <c r="K73" t="s">
        <v>192</v>
      </c>
      <c r="L73" t="s">
        <v>302</v>
      </c>
      <c r="M73" t="str">
        <f t="shared" si="1"/>
        <v>ALAJUELASAN CARLOSBUENAVISTA</v>
      </c>
      <c r="P73" t="s">
        <v>402</v>
      </c>
      <c r="Q73" t="s">
        <v>375</v>
      </c>
    </row>
    <row r="74" spans="4:17">
      <c r="D74" t="s">
        <v>140</v>
      </c>
      <c r="E74" t="s">
        <v>404</v>
      </c>
      <c r="F74" t="s">
        <v>405</v>
      </c>
      <c r="G74" t="s">
        <v>406</v>
      </c>
      <c r="H74" t="s">
        <v>193</v>
      </c>
      <c r="J74" t="s">
        <v>142</v>
      </c>
      <c r="K74" t="s">
        <v>192</v>
      </c>
      <c r="L74" t="s">
        <v>406</v>
      </c>
      <c r="M74" t="str">
        <f t="shared" si="1"/>
        <v>ALAJUELASAN CARLOSCUTRIS</v>
      </c>
      <c r="P74" t="s">
        <v>404</v>
      </c>
      <c r="Q74" t="s">
        <v>375</v>
      </c>
    </row>
    <row r="75" spans="4:17">
      <c r="D75" t="s">
        <v>140</v>
      </c>
      <c r="E75" t="s">
        <v>407</v>
      </c>
      <c r="F75" t="s">
        <v>408</v>
      </c>
      <c r="G75" t="s">
        <v>409</v>
      </c>
      <c r="H75" t="s">
        <v>193</v>
      </c>
      <c r="J75" t="s">
        <v>142</v>
      </c>
      <c r="K75" t="s">
        <v>192</v>
      </c>
      <c r="L75" t="s">
        <v>409</v>
      </c>
      <c r="M75" t="str">
        <f t="shared" si="1"/>
        <v>ALAJUELASAN CARLOSFLORENCIA</v>
      </c>
      <c r="P75" t="s">
        <v>410</v>
      </c>
      <c r="Q75" t="s">
        <v>375</v>
      </c>
    </row>
    <row r="76" spans="4:17">
      <c r="D76" t="s">
        <v>140</v>
      </c>
      <c r="E76" t="s">
        <v>411</v>
      </c>
      <c r="F76" t="s">
        <v>412</v>
      </c>
      <c r="G76" t="s">
        <v>413</v>
      </c>
      <c r="H76" t="s">
        <v>193</v>
      </c>
      <c r="J76" t="s">
        <v>142</v>
      </c>
      <c r="K76" t="s">
        <v>192</v>
      </c>
      <c r="L76" t="s">
        <v>413</v>
      </c>
      <c r="M76" t="str">
        <f t="shared" si="1"/>
        <v>ALAJUELASAN CARLOSLA FORTUNA</v>
      </c>
      <c r="P76" t="s">
        <v>411</v>
      </c>
      <c r="Q76" t="s">
        <v>375</v>
      </c>
    </row>
    <row r="77" spans="4:17">
      <c r="D77" t="s">
        <v>140</v>
      </c>
      <c r="E77" t="s">
        <v>139</v>
      </c>
      <c r="F77" t="s">
        <v>414</v>
      </c>
      <c r="G77" t="s">
        <v>415</v>
      </c>
      <c r="H77" t="s">
        <v>193</v>
      </c>
      <c r="J77" t="s">
        <v>142</v>
      </c>
      <c r="K77" t="s">
        <v>192</v>
      </c>
      <c r="L77" t="s">
        <v>415</v>
      </c>
      <c r="M77" t="str">
        <f t="shared" si="1"/>
        <v>ALAJUELASAN CARLOSLA PALMERA</v>
      </c>
      <c r="P77" t="s">
        <v>375</v>
      </c>
      <c r="Q77" t="s">
        <v>375</v>
      </c>
    </row>
    <row r="78" spans="4:17">
      <c r="D78" t="s">
        <v>140</v>
      </c>
      <c r="E78" t="s">
        <v>416</v>
      </c>
      <c r="F78" t="s">
        <v>417</v>
      </c>
      <c r="G78" t="s">
        <v>418</v>
      </c>
      <c r="H78" t="s">
        <v>193</v>
      </c>
      <c r="J78" t="s">
        <v>142</v>
      </c>
      <c r="K78" t="s">
        <v>192</v>
      </c>
      <c r="L78" t="s">
        <v>418</v>
      </c>
      <c r="M78" t="str">
        <f t="shared" si="1"/>
        <v>ALAJUELASAN CARLOSLA TIGRA</v>
      </c>
      <c r="P78" t="s">
        <v>419</v>
      </c>
      <c r="Q78" t="s">
        <v>375</v>
      </c>
    </row>
    <row r="79" spans="4:17">
      <c r="D79" t="s">
        <v>140</v>
      </c>
      <c r="E79" t="s">
        <v>420</v>
      </c>
      <c r="F79" t="s">
        <v>421</v>
      </c>
      <c r="G79" t="s">
        <v>422</v>
      </c>
      <c r="H79" t="s">
        <v>193</v>
      </c>
      <c r="J79" t="s">
        <v>142</v>
      </c>
      <c r="K79" t="s">
        <v>192</v>
      </c>
      <c r="L79" t="s">
        <v>422</v>
      </c>
      <c r="M79" t="str">
        <f t="shared" si="1"/>
        <v>ALAJUELASAN CARLOSMONTERREY</v>
      </c>
      <c r="P79" t="s">
        <v>420</v>
      </c>
      <c r="Q79" t="s">
        <v>375</v>
      </c>
    </row>
    <row r="80" spans="4:17">
      <c r="D80" t="s">
        <v>140</v>
      </c>
      <c r="E80" t="s">
        <v>423</v>
      </c>
      <c r="F80" t="s">
        <v>424</v>
      </c>
      <c r="G80" t="s">
        <v>425</v>
      </c>
      <c r="H80" t="s">
        <v>193</v>
      </c>
      <c r="J80" t="s">
        <v>142</v>
      </c>
      <c r="K80" t="s">
        <v>192</v>
      </c>
      <c r="L80" t="s">
        <v>425</v>
      </c>
      <c r="M80" t="str">
        <f t="shared" si="1"/>
        <v>ALAJUELASAN CARLOSPITAL</v>
      </c>
      <c r="P80" t="s">
        <v>423</v>
      </c>
      <c r="Q80" t="s">
        <v>375</v>
      </c>
    </row>
    <row r="81" spans="4:17">
      <c r="D81" t="s">
        <v>140</v>
      </c>
      <c r="E81" t="s">
        <v>426</v>
      </c>
      <c r="F81" t="s">
        <v>427</v>
      </c>
      <c r="G81" t="s">
        <v>428</v>
      </c>
      <c r="H81" t="s">
        <v>193</v>
      </c>
      <c r="J81" t="s">
        <v>142</v>
      </c>
      <c r="K81" t="s">
        <v>192</v>
      </c>
      <c r="L81" t="s">
        <v>428</v>
      </c>
      <c r="M81" t="str">
        <f t="shared" si="1"/>
        <v>ALAJUELASAN CARLOSPOCOSOL</v>
      </c>
      <c r="P81" t="s">
        <v>426</v>
      </c>
      <c r="Q81" t="s">
        <v>375</v>
      </c>
    </row>
    <row r="82" spans="4:17">
      <c r="D82" t="s">
        <v>140</v>
      </c>
      <c r="E82" t="s">
        <v>429</v>
      </c>
      <c r="F82" t="s">
        <v>430</v>
      </c>
      <c r="G82" t="s">
        <v>431</v>
      </c>
      <c r="H82" t="s">
        <v>193</v>
      </c>
      <c r="J82" t="s">
        <v>142</v>
      </c>
      <c r="K82" t="s">
        <v>192</v>
      </c>
      <c r="L82" t="s">
        <v>431</v>
      </c>
      <c r="M82" t="str">
        <f t="shared" si="1"/>
        <v>ALAJUELASAN CARLOSQUESADA</v>
      </c>
      <c r="P82" t="s">
        <v>432</v>
      </c>
      <c r="Q82" t="s">
        <v>375</v>
      </c>
    </row>
    <row r="83" spans="4:17">
      <c r="G83" t="s">
        <v>433</v>
      </c>
      <c r="H83" t="s">
        <v>193</v>
      </c>
      <c r="J83" t="s">
        <v>142</v>
      </c>
      <c r="K83" t="s">
        <v>192</v>
      </c>
      <c r="L83" t="s">
        <v>433</v>
      </c>
      <c r="M83" t="str">
        <f t="shared" si="1"/>
        <v>ALAJUELASAN CARLOSVENADO</v>
      </c>
    </row>
    <row r="84" spans="4:17">
      <c r="G84" t="s">
        <v>434</v>
      </c>
      <c r="H84" t="s">
        <v>193</v>
      </c>
      <c r="J84" t="s">
        <v>142</v>
      </c>
      <c r="K84" t="s">
        <v>192</v>
      </c>
      <c r="L84" t="s">
        <v>434</v>
      </c>
      <c r="M84" t="str">
        <f t="shared" si="1"/>
        <v>ALAJUELASAN CARLOSVENECIA</v>
      </c>
    </row>
    <row r="85" spans="4:17">
      <c r="G85" t="s">
        <v>435</v>
      </c>
      <c r="H85" t="s">
        <v>198</v>
      </c>
      <c r="J85" t="s">
        <v>142</v>
      </c>
      <c r="K85" t="s">
        <v>197</v>
      </c>
      <c r="L85" t="s">
        <v>435</v>
      </c>
      <c r="M85" t="str">
        <f t="shared" si="1"/>
        <v>ALAJUELASAN MATEODESMONTE</v>
      </c>
    </row>
    <row r="86" spans="4:17">
      <c r="G86" t="s">
        <v>436</v>
      </c>
      <c r="H86" t="s">
        <v>198</v>
      </c>
      <c r="J86" t="s">
        <v>142</v>
      </c>
      <c r="K86" t="s">
        <v>197</v>
      </c>
      <c r="L86" t="s">
        <v>436</v>
      </c>
      <c r="M86" t="str">
        <f t="shared" si="1"/>
        <v>ALAJUELASAN MATEOJESUS MARIA</v>
      </c>
    </row>
    <row r="87" spans="4:17">
      <c r="G87" t="s">
        <v>197</v>
      </c>
      <c r="H87" t="s">
        <v>198</v>
      </c>
      <c r="J87" t="s">
        <v>142</v>
      </c>
      <c r="K87" t="s">
        <v>197</v>
      </c>
      <c r="L87" t="s">
        <v>197</v>
      </c>
      <c r="M87" t="str">
        <f t="shared" si="1"/>
        <v>ALAJUELASAN MATEOSAN MATEO</v>
      </c>
    </row>
    <row r="88" spans="4:17">
      <c r="G88" t="s">
        <v>437</v>
      </c>
      <c r="H88" t="s">
        <v>203</v>
      </c>
      <c r="J88" t="s">
        <v>142</v>
      </c>
      <c r="K88" t="s">
        <v>202</v>
      </c>
      <c r="L88" t="s">
        <v>437</v>
      </c>
      <c r="M88" t="str">
        <f t="shared" si="1"/>
        <v>ALAJUELASAN RAMONALFARO</v>
      </c>
    </row>
    <row r="89" spans="4:17">
      <c r="G89" t="s">
        <v>438</v>
      </c>
      <c r="H89" t="s">
        <v>203</v>
      </c>
      <c r="J89" t="s">
        <v>142</v>
      </c>
      <c r="K89" t="s">
        <v>202</v>
      </c>
      <c r="L89" t="s">
        <v>438</v>
      </c>
      <c r="M89" t="str">
        <f t="shared" si="1"/>
        <v>ALAJUELASAN RAMONANGELES</v>
      </c>
    </row>
    <row r="90" spans="4:17">
      <c r="G90" t="s">
        <v>247</v>
      </c>
      <c r="H90" t="s">
        <v>203</v>
      </c>
      <c r="J90" t="s">
        <v>142</v>
      </c>
      <c r="K90" t="s">
        <v>202</v>
      </c>
      <c r="L90" t="s">
        <v>247</v>
      </c>
      <c r="M90" t="str">
        <f t="shared" si="1"/>
        <v>ALAJUELASAN RAMONCONCEPCION</v>
      </c>
    </row>
    <row r="91" spans="4:17">
      <c r="G91" t="s">
        <v>439</v>
      </c>
      <c r="H91" t="s">
        <v>203</v>
      </c>
      <c r="J91" t="s">
        <v>142</v>
      </c>
      <c r="K91" t="s">
        <v>202</v>
      </c>
      <c r="L91" t="s">
        <v>439</v>
      </c>
      <c r="M91" t="str">
        <f t="shared" si="1"/>
        <v>ALAJUELASAN RAMONPENAS BLANCAS</v>
      </c>
    </row>
    <row r="92" spans="4:17">
      <c r="G92" t="s">
        <v>440</v>
      </c>
      <c r="H92" t="s">
        <v>203</v>
      </c>
      <c r="J92" t="s">
        <v>142</v>
      </c>
      <c r="K92" t="s">
        <v>202</v>
      </c>
      <c r="L92" t="s">
        <v>440</v>
      </c>
      <c r="M92" t="str">
        <f t="shared" si="1"/>
        <v>ALAJUELASAN RAMONPIEDADES NORTE</v>
      </c>
    </row>
    <row r="93" spans="4:17">
      <c r="G93" t="s">
        <v>441</v>
      </c>
      <c r="H93" t="s">
        <v>203</v>
      </c>
      <c r="J93" t="s">
        <v>142</v>
      </c>
      <c r="K93" t="s">
        <v>202</v>
      </c>
      <c r="L93" t="s">
        <v>441</v>
      </c>
      <c r="M93" t="str">
        <f t="shared" si="1"/>
        <v>ALAJUELASAN RAMONPIEDADES SUR</v>
      </c>
    </row>
    <row r="94" spans="4:17">
      <c r="G94" t="s">
        <v>187</v>
      </c>
      <c r="H94" t="s">
        <v>203</v>
      </c>
      <c r="J94" t="s">
        <v>142</v>
      </c>
      <c r="K94" t="s">
        <v>202</v>
      </c>
      <c r="L94" t="s">
        <v>187</v>
      </c>
      <c r="M94" t="str">
        <f t="shared" si="1"/>
        <v>ALAJUELASAN RAMONSAN ISIDRO</v>
      </c>
    </row>
    <row r="95" spans="4:17">
      <c r="G95" t="s">
        <v>344</v>
      </c>
      <c r="H95" t="s">
        <v>203</v>
      </c>
      <c r="J95" t="s">
        <v>142</v>
      </c>
      <c r="K95" t="s">
        <v>202</v>
      </c>
      <c r="L95" t="s">
        <v>344</v>
      </c>
      <c r="M95" t="str">
        <f t="shared" si="1"/>
        <v>ALAJUELASAN RAMONSAN JUAN</v>
      </c>
    </row>
    <row r="96" spans="4:17">
      <c r="G96" t="s">
        <v>194</v>
      </c>
      <c r="H96" t="s">
        <v>203</v>
      </c>
      <c r="J96" t="s">
        <v>142</v>
      </c>
      <c r="K96" t="s">
        <v>202</v>
      </c>
      <c r="L96" t="s">
        <v>194</v>
      </c>
      <c r="M96" t="str">
        <f t="shared" si="1"/>
        <v>ALAJUELASAN RAMONSAN RAFAEL</v>
      </c>
    </row>
    <row r="97" spans="7:13">
      <c r="G97" t="s">
        <v>202</v>
      </c>
      <c r="H97" t="s">
        <v>203</v>
      </c>
      <c r="J97" t="s">
        <v>142</v>
      </c>
      <c r="K97" t="s">
        <v>202</v>
      </c>
      <c r="L97" t="s">
        <v>202</v>
      </c>
      <c r="M97" t="str">
        <f t="shared" si="1"/>
        <v>ALAJUELASAN RAMONSAN RAMON</v>
      </c>
    </row>
    <row r="98" spans="7:13">
      <c r="G98" t="s">
        <v>381</v>
      </c>
      <c r="H98" t="s">
        <v>203</v>
      </c>
      <c r="J98" t="s">
        <v>142</v>
      </c>
      <c r="K98" t="s">
        <v>202</v>
      </c>
      <c r="L98" t="s">
        <v>381</v>
      </c>
      <c r="M98" t="str">
        <f t="shared" si="1"/>
        <v>ALAJUELASAN RAMONSANTIAGO</v>
      </c>
    </row>
    <row r="99" spans="7:13">
      <c r="G99" t="s">
        <v>442</v>
      </c>
      <c r="H99" t="s">
        <v>203</v>
      </c>
      <c r="J99" t="s">
        <v>142</v>
      </c>
      <c r="K99" t="s">
        <v>202</v>
      </c>
      <c r="L99" t="s">
        <v>442</v>
      </c>
      <c r="M99" t="str">
        <f t="shared" si="1"/>
        <v>ALAJUELASAN RAMONVOLIO</v>
      </c>
    </row>
    <row r="100" spans="7:13">
      <c r="G100" t="s">
        <v>443</v>
      </c>
      <c r="H100" t="s">
        <v>203</v>
      </c>
      <c r="J100" t="s">
        <v>142</v>
      </c>
      <c r="K100" t="s">
        <v>202</v>
      </c>
      <c r="L100" t="s">
        <v>443</v>
      </c>
      <c r="M100" t="str">
        <f t="shared" si="1"/>
        <v>ALAJUELASAN RAMONZAPOTAL</v>
      </c>
    </row>
    <row r="101" spans="7:13">
      <c r="G101" t="s">
        <v>444</v>
      </c>
      <c r="H101" t="s">
        <v>208</v>
      </c>
      <c r="J101" t="s">
        <v>142</v>
      </c>
      <c r="K101" t="s">
        <v>207</v>
      </c>
      <c r="L101" t="s">
        <v>444</v>
      </c>
      <c r="M101" t="str">
        <f t="shared" si="1"/>
        <v>ALAJUELAUPALAAGUAS CLARAS</v>
      </c>
    </row>
    <row r="102" spans="7:13">
      <c r="G102" t="s">
        <v>445</v>
      </c>
      <c r="H102" t="s">
        <v>208</v>
      </c>
      <c r="J102" t="s">
        <v>142</v>
      </c>
      <c r="K102" t="s">
        <v>207</v>
      </c>
      <c r="L102" t="s">
        <v>445</v>
      </c>
      <c r="M102" t="str">
        <f t="shared" si="1"/>
        <v>ALAJUELAUPALABIJAGUA</v>
      </c>
    </row>
    <row r="103" spans="7:13">
      <c r="G103" t="s">
        <v>446</v>
      </c>
      <c r="H103" t="s">
        <v>208</v>
      </c>
      <c r="J103" t="s">
        <v>142</v>
      </c>
      <c r="K103" t="s">
        <v>207</v>
      </c>
      <c r="L103" t="s">
        <v>446</v>
      </c>
      <c r="M103" t="str">
        <f t="shared" si="1"/>
        <v>ALAJUELAUPALADELICIAS</v>
      </c>
    </row>
    <row r="104" spans="7:13">
      <c r="G104" t="s">
        <v>447</v>
      </c>
      <c r="H104" t="s">
        <v>208</v>
      </c>
      <c r="J104" t="s">
        <v>142</v>
      </c>
      <c r="K104" t="s">
        <v>207</v>
      </c>
      <c r="L104" t="s">
        <v>447</v>
      </c>
      <c r="M104" t="str">
        <f t="shared" si="1"/>
        <v>ALAJUELAUPALADOS RIOS</v>
      </c>
    </row>
    <row r="105" spans="7:13">
      <c r="G105" t="s">
        <v>448</v>
      </c>
      <c r="H105" t="s">
        <v>208</v>
      </c>
      <c r="J105" t="s">
        <v>142</v>
      </c>
      <c r="K105" t="s">
        <v>207</v>
      </c>
      <c r="L105" t="s">
        <v>448</v>
      </c>
      <c r="M105" t="str">
        <f t="shared" si="1"/>
        <v>ALAJUELAUPALASAN JOSE (PIZOTE)</v>
      </c>
    </row>
    <row r="106" spans="7:13">
      <c r="G106" t="s">
        <v>207</v>
      </c>
      <c r="H106" t="s">
        <v>208</v>
      </c>
      <c r="J106" t="s">
        <v>142</v>
      </c>
      <c r="K106" t="s">
        <v>207</v>
      </c>
      <c r="L106" t="s">
        <v>207</v>
      </c>
      <c r="M106" t="str">
        <f t="shared" si="1"/>
        <v>ALAJUELAUPALAUPALA</v>
      </c>
    </row>
    <row r="107" spans="7:13">
      <c r="G107" t="s">
        <v>449</v>
      </c>
      <c r="H107" t="s">
        <v>208</v>
      </c>
      <c r="J107" t="s">
        <v>142</v>
      </c>
      <c r="K107" t="s">
        <v>207</v>
      </c>
      <c r="L107" t="s">
        <v>449</v>
      </c>
      <c r="M107" t="str">
        <f t="shared" si="1"/>
        <v>ALAJUELAUPALAYOLILLAL</v>
      </c>
    </row>
    <row r="108" spans="7:13">
      <c r="G108" t="s">
        <v>450</v>
      </c>
      <c r="H108" t="s">
        <v>212</v>
      </c>
      <c r="J108" t="s">
        <v>142</v>
      </c>
      <c r="K108" t="s">
        <v>211</v>
      </c>
      <c r="L108" t="s">
        <v>450</v>
      </c>
      <c r="M108" t="str">
        <f t="shared" si="1"/>
        <v>ALAJUELAVALVERDE VEGARODRIGUEZ</v>
      </c>
    </row>
    <row r="109" spans="7:13">
      <c r="G109" t="s">
        <v>394</v>
      </c>
      <c r="H109" t="s">
        <v>212</v>
      </c>
      <c r="J109" t="s">
        <v>142</v>
      </c>
      <c r="K109" t="s">
        <v>211</v>
      </c>
      <c r="L109" t="s">
        <v>394</v>
      </c>
      <c r="M109" t="str">
        <f t="shared" si="1"/>
        <v>ALAJUELAVALVERDE VEGASAN PEDRO</v>
      </c>
    </row>
    <row r="110" spans="7:13">
      <c r="G110" t="s">
        <v>451</v>
      </c>
      <c r="H110" t="s">
        <v>212</v>
      </c>
      <c r="J110" t="s">
        <v>142</v>
      </c>
      <c r="K110" t="s">
        <v>211</v>
      </c>
      <c r="L110" t="s">
        <v>451</v>
      </c>
      <c r="M110" t="str">
        <f t="shared" si="1"/>
        <v>ALAJUELAVALVERDE VEGASARCHI NORTE</v>
      </c>
    </row>
    <row r="111" spans="7:13">
      <c r="G111" t="s">
        <v>452</v>
      </c>
      <c r="H111" t="s">
        <v>212</v>
      </c>
      <c r="J111" t="s">
        <v>142</v>
      </c>
      <c r="K111" t="s">
        <v>211</v>
      </c>
      <c r="L111" t="s">
        <v>452</v>
      </c>
      <c r="M111" t="str">
        <f t="shared" si="1"/>
        <v>ALAJUELAVALVERDE VEGASARCHI SUR</v>
      </c>
    </row>
    <row r="112" spans="7:13">
      <c r="G112" t="s">
        <v>453</v>
      </c>
      <c r="H112" t="s">
        <v>212</v>
      </c>
      <c r="J112" t="s">
        <v>142</v>
      </c>
      <c r="K112" t="s">
        <v>211</v>
      </c>
      <c r="L112" t="s">
        <v>453</v>
      </c>
      <c r="M112" t="str">
        <f t="shared" si="1"/>
        <v>ALAJUELAVALVERDE VEGATORO AMARILLO</v>
      </c>
    </row>
    <row r="113" spans="7:13">
      <c r="G113" t="s">
        <v>454</v>
      </c>
      <c r="H113" t="s">
        <v>218</v>
      </c>
      <c r="J113" t="s">
        <v>150</v>
      </c>
      <c r="K113" t="s">
        <v>217</v>
      </c>
      <c r="L113" t="s">
        <v>454</v>
      </c>
      <c r="M113" t="str">
        <f t="shared" si="1"/>
        <v>CARTAGOALVARADOCAPELLADES</v>
      </c>
    </row>
    <row r="114" spans="7:13">
      <c r="G114" t="s">
        <v>455</v>
      </c>
      <c r="H114" t="s">
        <v>218</v>
      </c>
      <c r="J114" t="s">
        <v>150</v>
      </c>
      <c r="K114" t="s">
        <v>217</v>
      </c>
      <c r="L114" t="s">
        <v>455</v>
      </c>
      <c r="M114" t="str">
        <f t="shared" si="1"/>
        <v>CARTAGOALVARADOCERVANTES</v>
      </c>
    </row>
    <row r="115" spans="7:13">
      <c r="G115" t="s">
        <v>456</v>
      </c>
      <c r="H115" t="s">
        <v>218</v>
      </c>
      <c r="J115" t="s">
        <v>150</v>
      </c>
      <c r="K115" t="s">
        <v>217</v>
      </c>
      <c r="L115" t="s">
        <v>456</v>
      </c>
      <c r="M115" t="str">
        <f t="shared" si="1"/>
        <v>CARTAGOALVARADOPACAYAS</v>
      </c>
    </row>
    <row r="116" spans="7:13">
      <c r="G116" t="s">
        <v>457</v>
      </c>
      <c r="H116" t="s">
        <v>221</v>
      </c>
      <c r="J116" t="s">
        <v>150</v>
      </c>
      <c r="K116" t="s">
        <v>150</v>
      </c>
      <c r="L116" t="s">
        <v>457</v>
      </c>
      <c r="M116" t="str">
        <f t="shared" si="1"/>
        <v>CARTAGOCARTAGOAGUASCALIENTE (SAN FRANCISCO)</v>
      </c>
    </row>
    <row r="117" spans="7:13">
      <c r="G117" t="s">
        <v>458</v>
      </c>
      <c r="H117" t="s">
        <v>221</v>
      </c>
      <c r="J117" t="s">
        <v>150</v>
      </c>
      <c r="K117" t="s">
        <v>150</v>
      </c>
      <c r="L117" t="s">
        <v>458</v>
      </c>
      <c r="M117" t="str">
        <f t="shared" si="1"/>
        <v>CARTAGOCARTAGOCARMEN</v>
      </c>
    </row>
    <row r="118" spans="7:13">
      <c r="G118" t="s">
        <v>459</v>
      </c>
      <c r="H118" t="s">
        <v>221</v>
      </c>
      <c r="J118" t="s">
        <v>150</v>
      </c>
      <c r="K118" t="s">
        <v>150</v>
      </c>
      <c r="L118" t="s">
        <v>459</v>
      </c>
      <c r="M118" t="str">
        <f t="shared" si="1"/>
        <v>CARTAGOCARTAGOCORRALILLO</v>
      </c>
    </row>
    <row r="119" spans="7:13">
      <c r="G119" t="s">
        <v>460</v>
      </c>
      <c r="H119" t="s">
        <v>221</v>
      </c>
      <c r="J119" t="s">
        <v>150</v>
      </c>
      <c r="K119" t="s">
        <v>150</v>
      </c>
      <c r="L119" t="s">
        <v>460</v>
      </c>
      <c r="M119" t="str">
        <f t="shared" si="1"/>
        <v>CARTAGOCARTAGODULCE NOMBRE</v>
      </c>
    </row>
    <row r="120" spans="7:13">
      <c r="G120" t="s">
        <v>461</v>
      </c>
      <c r="H120" t="s">
        <v>221</v>
      </c>
      <c r="J120" t="s">
        <v>150</v>
      </c>
      <c r="K120" t="s">
        <v>150</v>
      </c>
      <c r="L120" t="s">
        <v>461</v>
      </c>
      <c r="M120" t="str">
        <f t="shared" si="1"/>
        <v>CARTAGOCARTAGOGUADALUPE (ARENILLA)</v>
      </c>
    </row>
    <row r="121" spans="7:13">
      <c r="G121" t="s">
        <v>462</v>
      </c>
      <c r="H121" t="s">
        <v>221</v>
      </c>
      <c r="J121" t="s">
        <v>150</v>
      </c>
      <c r="K121" t="s">
        <v>150</v>
      </c>
      <c r="L121" t="s">
        <v>462</v>
      </c>
      <c r="M121" t="str">
        <f t="shared" si="1"/>
        <v>CARTAGOCARTAGOLLANO GRANDE</v>
      </c>
    </row>
    <row r="122" spans="7:13">
      <c r="G122" t="s">
        <v>463</v>
      </c>
      <c r="H122" t="s">
        <v>221</v>
      </c>
      <c r="J122" t="s">
        <v>150</v>
      </c>
      <c r="K122" t="s">
        <v>150</v>
      </c>
      <c r="L122" t="s">
        <v>463</v>
      </c>
      <c r="M122" t="str">
        <f t="shared" si="1"/>
        <v>CARTAGOCARTAGOOCCIDENTAL</v>
      </c>
    </row>
    <row r="123" spans="7:13">
      <c r="G123" t="s">
        <v>464</v>
      </c>
      <c r="H123" t="s">
        <v>221</v>
      </c>
      <c r="J123" t="s">
        <v>150</v>
      </c>
      <c r="K123" t="s">
        <v>150</v>
      </c>
      <c r="L123" t="s">
        <v>464</v>
      </c>
      <c r="M123" t="str">
        <f t="shared" si="1"/>
        <v>CARTAGOCARTAGOORIENTAL</v>
      </c>
    </row>
    <row r="124" spans="7:13">
      <c r="G124" t="s">
        <v>465</v>
      </c>
      <c r="H124" t="s">
        <v>221</v>
      </c>
      <c r="J124" t="s">
        <v>150</v>
      </c>
      <c r="K124" t="s">
        <v>150</v>
      </c>
      <c r="L124" t="s">
        <v>465</v>
      </c>
      <c r="M124" t="str">
        <f t="shared" si="1"/>
        <v>CARTAGOCARTAGOQUEBRADILLA</v>
      </c>
    </row>
    <row r="125" spans="7:13">
      <c r="G125" t="s">
        <v>466</v>
      </c>
      <c r="H125" t="s">
        <v>221</v>
      </c>
      <c r="J125" t="s">
        <v>150</v>
      </c>
      <c r="K125" t="s">
        <v>150</v>
      </c>
      <c r="L125" t="s">
        <v>466</v>
      </c>
      <c r="M125" t="str">
        <f t="shared" si="1"/>
        <v>CARTAGOCARTAGOSAN NICOLAS</v>
      </c>
    </row>
    <row r="126" spans="7:13">
      <c r="G126" t="s">
        <v>467</v>
      </c>
      <c r="H126" t="s">
        <v>221</v>
      </c>
      <c r="J126" t="s">
        <v>150</v>
      </c>
      <c r="K126" t="s">
        <v>150</v>
      </c>
      <c r="L126" t="s">
        <v>467</v>
      </c>
      <c r="M126" t="str">
        <f t="shared" si="1"/>
        <v>CARTAGOCARTAGOTIERRA BLANCA</v>
      </c>
    </row>
    <row r="127" spans="7:13">
      <c r="G127" t="s">
        <v>468</v>
      </c>
      <c r="H127" t="s">
        <v>225</v>
      </c>
      <c r="J127" t="s">
        <v>150</v>
      </c>
      <c r="K127" t="s">
        <v>224</v>
      </c>
      <c r="L127" t="s">
        <v>468</v>
      </c>
      <c r="M127" t="str">
        <f t="shared" si="1"/>
        <v>CARTAGOEL GUARCOEL TEJAR</v>
      </c>
    </row>
    <row r="128" spans="7:13">
      <c r="G128" t="s">
        <v>469</v>
      </c>
      <c r="H128" t="s">
        <v>225</v>
      </c>
      <c r="J128" t="s">
        <v>150</v>
      </c>
      <c r="K128" t="s">
        <v>224</v>
      </c>
      <c r="L128" t="s">
        <v>469</v>
      </c>
      <c r="M128" t="str">
        <f t="shared" si="1"/>
        <v>CARTAGOEL GUARCOPATIO DE AGUA</v>
      </c>
    </row>
    <row r="129" spans="7:13">
      <c r="G129" t="s">
        <v>187</v>
      </c>
      <c r="H129" t="s">
        <v>225</v>
      </c>
      <c r="J129" t="s">
        <v>150</v>
      </c>
      <c r="K129" t="s">
        <v>224</v>
      </c>
      <c r="L129" t="s">
        <v>187</v>
      </c>
      <c r="M129" t="str">
        <f t="shared" si="1"/>
        <v>CARTAGOEL GUARCOSAN ISIDRO</v>
      </c>
    </row>
    <row r="130" spans="7:13">
      <c r="G130" t="s">
        <v>470</v>
      </c>
      <c r="H130" t="s">
        <v>225</v>
      </c>
      <c r="J130" t="s">
        <v>150</v>
      </c>
      <c r="K130" t="s">
        <v>224</v>
      </c>
      <c r="L130" t="s">
        <v>470</v>
      </c>
      <c r="M130" t="str">
        <f t="shared" si="1"/>
        <v>CARTAGOEL GUARCOTOBOSI</v>
      </c>
    </row>
    <row r="131" spans="7:13">
      <c r="G131" t="s">
        <v>471</v>
      </c>
      <c r="H131" t="s">
        <v>230</v>
      </c>
      <c r="J131" t="s">
        <v>150</v>
      </c>
      <c r="K131" t="s">
        <v>229</v>
      </c>
      <c r="L131" t="s">
        <v>471</v>
      </c>
      <c r="M131" t="str">
        <f t="shared" ref="M131:M194" si="2">+J131&amp;K131&amp;L131</f>
        <v>CARTAGOJIMENEZJUAN VIÑAS</v>
      </c>
    </row>
    <row r="132" spans="7:13">
      <c r="G132" t="s">
        <v>472</v>
      </c>
      <c r="H132" t="s">
        <v>230</v>
      </c>
      <c r="J132" t="s">
        <v>150</v>
      </c>
      <c r="K132" t="s">
        <v>229</v>
      </c>
      <c r="L132" t="s">
        <v>472</v>
      </c>
      <c r="M132" t="str">
        <f t="shared" si="2"/>
        <v>CARTAGOJIMENEZPEJIBAYE</v>
      </c>
    </row>
    <row r="133" spans="7:13">
      <c r="G133" t="s">
        <v>473</v>
      </c>
      <c r="H133" t="s">
        <v>230</v>
      </c>
      <c r="J133" t="s">
        <v>150</v>
      </c>
      <c r="K133" t="s">
        <v>229</v>
      </c>
      <c r="L133" t="s">
        <v>473</v>
      </c>
      <c r="M133" t="str">
        <f t="shared" si="2"/>
        <v>CARTAGOJIMENEZTUCURRIQUE</v>
      </c>
    </row>
    <row r="134" spans="7:13">
      <c r="G134" t="s">
        <v>247</v>
      </c>
      <c r="H134" t="s">
        <v>234</v>
      </c>
      <c r="J134" t="s">
        <v>150</v>
      </c>
      <c r="K134" t="s">
        <v>233</v>
      </c>
      <c r="L134" t="s">
        <v>247</v>
      </c>
      <c r="M134" t="str">
        <f t="shared" si="2"/>
        <v>CARTAGOLA UNIONCONCEPCION</v>
      </c>
    </row>
    <row r="135" spans="7:13">
      <c r="G135" t="s">
        <v>460</v>
      </c>
      <c r="H135" t="s">
        <v>234</v>
      </c>
      <c r="J135" t="s">
        <v>150</v>
      </c>
      <c r="K135" t="s">
        <v>233</v>
      </c>
      <c r="L135" t="s">
        <v>460</v>
      </c>
      <c r="M135" t="str">
        <f t="shared" si="2"/>
        <v>CARTAGOLA UNIONDULCE NOMBRE</v>
      </c>
    </row>
    <row r="136" spans="7:13">
      <c r="G136" t="s">
        <v>474</v>
      </c>
      <c r="H136" t="s">
        <v>234</v>
      </c>
      <c r="J136" t="s">
        <v>150</v>
      </c>
      <c r="K136" t="s">
        <v>233</v>
      </c>
      <c r="L136" t="s">
        <v>474</v>
      </c>
      <c r="M136" t="str">
        <f t="shared" si="2"/>
        <v>CARTAGOLA UNIONRIO AZUL</v>
      </c>
    </row>
    <row r="137" spans="7:13">
      <c r="G137" t="s">
        <v>475</v>
      </c>
      <c r="H137" t="s">
        <v>234</v>
      </c>
      <c r="J137" t="s">
        <v>150</v>
      </c>
      <c r="K137" t="s">
        <v>233</v>
      </c>
      <c r="L137" t="s">
        <v>475</v>
      </c>
      <c r="M137" t="str">
        <f t="shared" si="2"/>
        <v>CARTAGOLA UNIONSAN DIEGO</v>
      </c>
    </row>
    <row r="138" spans="7:13">
      <c r="G138" t="s">
        <v>344</v>
      </c>
      <c r="H138" t="s">
        <v>234</v>
      </c>
      <c r="J138" t="s">
        <v>150</v>
      </c>
      <c r="K138" t="s">
        <v>233</v>
      </c>
      <c r="L138" t="s">
        <v>344</v>
      </c>
      <c r="M138" t="str">
        <f t="shared" si="2"/>
        <v>CARTAGOLA UNIONSAN JUAN</v>
      </c>
    </row>
    <row r="139" spans="7:13">
      <c r="G139" t="s">
        <v>194</v>
      </c>
      <c r="H139" t="s">
        <v>234</v>
      </c>
      <c r="J139" t="s">
        <v>150</v>
      </c>
      <c r="K139" t="s">
        <v>233</v>
      </c>
      <c r="L139" t="s">
        <v>194</v>
      </c>
      <c r="M139" t="str">
        <f t="shared" si="2"/>
        <v>CARTAGOLA UNIONSAN RAFAEL</v>
      </c>
    </row>
    <row r="140" spans="7:13">
      <c r="G140" t="s">
        <v>202</v>
      </c>
      <c r="H140" t="s">
        <v>234</v>
      </c>
      <c r="J140" t="s">
        <v>150</v>
      </c>
      <c r="K140" t="s">
        <v>233</v>
      </c>
      <c r="L140" t="s">
        <v>202</v>
      </c>
      <c r="M140" t="str">
        <f t="shared" si="2"/>
        <v>CARTAGOLA UNIONSAN RAMON</v>
      </c>
    </row>
    <row r="141" spans="7:13">
      <c r="G141" t="s">
        <v>476</v>
      </c>
      <c r="H141" t="s">
        <v>234</v>
      </c>
      <c r="J141" t="s">
        <v>150</v>
      </c>
      <c r="K141" t="s">
        <v>233</v>
      </c>
      <c r="L141" t="s">
        <v>476</v>
      </c>
      <c r="M141" t="str">
        <f t="shared" si="2"/>
        <v>CARTAGOLA UNIONTRES RIOS</v>
      </c>
    </row>
    <row r="142" spans="7:13">
      <c r="G142" t="s">
        <v>477</v>
      </c>
      <c r="H142" t="s">
        <v>239</v>
      </c>
      <c r="J142" t="s">
        <v>150</v>
      </c>
      <c r="K142" t="s">
        <v>238</v>
      </c>
      <c r="L142" t="s">
        <v>477</v>
      </c>
      <c r="M142" t="str">
        <f t="shared" si="2"/>
        <v>CARTAGOOREAMUNOCIPRESES</v>
      </c>
    </row>
    <row r="143" spans="7:13">
      <c r="G143" t="s">
        <v>478</v>
      </c>
      <c r="H143" t="s">
        <v>239</v>
      </c>
      <c r="J143" t="s">
        <v>150</v>
      </c>
      <c r="K143" t="s">
        <v>238</v>
      </c>
      <c r="L143" t="s">
        <v>478</v>
      </c>
      <c r="M143" t="str">
        <f t="shared" si="2"/>
        <v>CARTAGOOREAMUNOCOT</v>
      </c>
    </row>
    <row r="144" spans="7:13">
      <c r="G144" t="s">
        <v>479</v>
      </c>
      <c r="H144" t="s">
        <v>239</v>
      </c>
      <c r="J144" t="s">
        <v>150</v>
      </c>
      <c r="K144" t="s">
        <v>238</v>
      </c>
      <c r="L144" t="s">
        <v>479</v>
      </c>
      <c r="M144" t="str">
        <f t="shared" si="2"/>
        <v>CARTAGOOREAMUNOPOTRERO CERRADO</v>
      </c>
    </row>
    <row r="145" spans="7:13">
      <c r="G145" t="s">
        <v>194</v>
      </c>
      <c r="H145" t="s">
        <v>239</v>
      </c>
      <c r="J145" t="s">
        <v>150</v>
      </c>
      <c r="K145" t="s">
        <v>238</v>
      </c>
      <c r="L145" t="s">
        <v>194</v>
      </c>
      <c r="M145" t="str">
        <f t="shared" si="2"/>
        <v>CARTAGOOREAMUNOSAN RAFAEL</v>
      </c>
    </row>
    <row r="146" spans="7:13">
      <c r="G146" t="s">
        <v>480</v>
      </c>
      <c r="H146" t="s">
        <v>239</v>
      </c>
      <c r="J146" t="s">
        <v>150</v>
      </c>
      <c r="K146" t="s">
        <v>238</v>
      </c>
      <c r="L146" t="s">
        <v>480</v>
      </c>
      <c r="M146" t="str">
        <f t="shared" si="2"/>
        <v>CARTAGOOREAMUNOSANTA ROSA</v>
      </c>
    </row>
    <row r="147" spans="7:13">
      <c r="G147" t="s">
        <v>481</v>
      </c>
      <c r="H147" t="s">
        <v>243</v>
      </c>
      <c r="J147" t="s">
        <v>150</v>
      </c>
      <c r="K147" t="s">
        <v>242</v>
      </c>
      <c r="L147" t="s">
        <v>481</v>
      </c>
      <c r="M147" t="str">
        <f t="shared" si="2"/>
        <v>CARTAGOPARAISOCACHI</v>
      </c>
    </row>
    <row r="148" spans="7:13">
      <c r="G148" t="s">
        <v>482</v>
      </c>
      <c r="H148" t="s">
        <v>243</v>
      </c>
      <c r="J148" t="s">
        <v>150</v>
      </c>
      <c r="K148" t="s">
        <v>242</v>
      </c>
      <c r="L148" t="s">
        <v>482</v>
      </c>
      <c r="M148" t="str">
        <f t="shared" si="2"/>
        <v>CARTAGOPARAISOLLANOS DE SANTA LUCIA</v>
      </c>
    </row>
    <row r="149" spans="7:13">
      <c r="G149" t="s">
        <v>483</v>
      </c>
      <c r="H149" t="s">
        <v>243</v>
      </c>
      <c r="J149" t="s">
        <v>150</v>
      </c>
      <c r="K149" t="s">
        <v>242</v>
      </c>
      <c r="L149" t="s">
        <v>483</v>
      </c>
      <c r="M149" t="str">
        <f t="shared" si="2"/>
        <v>CARTAGOPARAISOOROSI</v>
      </c>
    </row>
    <row r="150" spans="7:13">
      <c r="G150" t="s">
        <v>242</v>
      </c>
      <c r="H150" t="s">
        <v>243</v>
      </c>
      <c r="J150" t="s">
        <v>150</v>
      </c>
      <c r="K150" t="s">
        <v>242</v>
      </c>
      <c r="L150" t="s">
        <v>242</v>
      </c>
      <c r="M150" t="str">
        <f t="shared" si="2"/>
        <v>CARTAGOPARAISOPARAISO</v>
      </c>
    </row>
    <row r="151" spans="7:13">
      <c r="G151" t="s">
        <v>381</v>
      </c>
      <c r="H151" t="s">
        <v>243</v>
      </c>
      <c r="J151" t="s">
        <v>150</v>
      </c>
      <c r="K151" t="s">
        <v>242</v>
      </c>
      <c r="L151" t="s">
        <v>381</v>
      </c>
      <c r="M151" t="str">
        <f t="shared" si="2"/>
        <v>CARTAGOPARAISOSANTIAGO</v>
      </c>
    </row>
    <row r="152" spans="7:13">
      <c r="G152" t="s">
        <v>484</v>
      </c>
      <c r="H152" t="s">
        <v>246</v>
      </c>
      <c r="J152" t="s">
        <v>150</v>
      </c>
      <c r="K152" t="s">
        <v>245</v>
      </c>
      <c r="L152" t="s">
        <v>484</v>
      </c>
      <c r="M152" t="str">
        <f t="shared" si="2"/>
        <v>CARTAGOTURRIALBACHIRRIPO</v>
      </c>
    </row>
    <row r="153" spans="7:13">
      <c r="G153" t="s">
        <v>485</v>
      </c>
      <c r="H153" t="s">
        <v>246</v>
      </c>
      <c r="J153" t="s">
        <v>150</v>
      </c>
      <c r="K153" t="s">
        <v>245</v>
      </c>
      <c r="L153" t="s">
        <v>485</v>
      </c>
      <c r="M153" t="str">
        <f t="shared" si="2"/>
        <v>CARTAGOTURRIALBALA ISABEL</v>
      </c>
    </row>
    <row r="154" spans="7:13">
      <c r="G154" t="s">
        <v>486</v>
      </c>
      <c r="H154" t="s">
        <v>246</v>
      </c>
      <c r="J154" t="s">
        <v>150</v>
      </c>
      <c r="K154" t="s">
        <v>245</v>
      </c>
      <c r="L154" t="s">
        <v>486</v>
      </c>
      <c r="M154" t="str">
        <f t="shared" si="2"/>
        <v>CARTAGOTURRIALBALA SUIZA</v>
      </c>
    </row>
    <row r="155" spans="7:13">
      <c r="G155" t="s">
        <v>487</v>
      </c>
      <c r="H155" t="s">
        <v>246</v>
      </c>
      <c r="J155" t="s">
        <v>150</v>
      </c>
      <c r="K155" t="s">
        <v>245</v>
      </c>
      <c r="L155" t="s">
        <v>487</v>
      </c>
      <c r="M155" t="str">
        <f t="shared" si="2"/>
        <v>CARTAGOTURRIALBAPAVONES</v>
      </c>
    </row>
    <row r="156" spans="7:13">
      <c r="G156" t="s">
        <v>488</v>
      </c>
      <c r="H156" t="s">
        <v>246</v>
      </c>
      <c r="J156" t="s">
        <v>150</v>
      </c>
      <c r="K156" t="s">
        <v>245</v>
      </c>
      <c r="L156" t="s">
        <v>488</v>
      </c>
      <c r="M156" t="str">
        <f t="shared" si="2"/>
        <v>CARTAGOTURRIALBAPERALTA</v>
      </c>
    </row>
    <row r="157" spans="7:13">
      <c r="G157" t="s">
        <v>284</v>
      </c>
      <c r="H157" t="s">
        <v>246</v>
      </c>
      <c r="J157" t="s">
        <v>150</v>
      </c>
      <c r="K157" t="s">
        <v>245</v>
      </c>
      <c r="L157" t="s">
        <v>284</v>
      </c>
      <c r="M157" t="str">
        <f t="shared" si="2"/>
        <v>CARTAGOTURRIALBASANTA CRUZ</v>
      </c>
    </row>
    <row r="158" spans="7:13">
      <c r="G158" t="s">
        <v>480</v>
      </c>
      <c r="H158" t="s">
        <v>246</v>
      </c>
      <c r="J158" t="s">
        <v>150</v>
      </c>
      <c r="K158" t="s">
        <v>245</v>
      </c>
      <c r="L158" t="s">
        <v>480</v>
      </c>
      <c r="M158" t="str">
        <f t="shared" si="2"/>
        <v>CARTAGOTURRIALBASANTA ROSA</v>
      </c>
    </row>
    <row r="159" spans="7:13">
      <c r="G159" t="s">
        <v>489</v>
      </c>
      <c r="H159" t="s">
        <v>246</v>
      </c>
      <c r="J159" t="s">
        <v>150</v>
      </c>
      <c r="K159" t="s">
        <v>245</v>
      </c>
      <c r="L159" t="s">
        <v>489</v>
      </c>
      <c r="M159" t="str">
        <f t="shared" si="2"/>
        <v>CARTAGOTURRIALBASANTA TERESITA</v>
      </c>
    </row>
    <row r="160" spans="7:13">
      <c r="G160" t="s">
        <v>490</v>
      </c>
      <c r="H160" t="s">
        <v>246</v>
      </c>
      <c r="J160" t="s">
        <v>150</v>
      </c>
      <c r="K160" t="s">
        <v>245</v>
      </c>
      <c r="L160" t="s">
        <v>490</v>
      </c>
      <c r="M160" t="str">
        <f t="shared" si="2"/>
        <v>CARTAGOTURRIALBATAYUTIC</v>
      </c>
    </row>
    <row r="161" spans="7:13">
      <c r="G161" t="s">
        <v>491</v>
      </c>
      <c r="H161" t="s">
        <v>246</v>
      </c>
      <c r="J161" t="s">
        <v>150</v>
      </c>
      <c r="K161" t="s">
        <v>245</v>
      </c>
      <c r="L161" t="s">
        <v>491</v>
      </c>
      <c r="M161" t="str">
        <f t="shared" si="2"/>
        <v>CARTAGOTURRIALBATRES EQUIS</v>
      </c>
    </row>
    <row r="162" spans="7:13">
      <c r="G162" t="s">
        <v>492</v>
      </c>
      <c r="H162" t="s">
        <v>246</v>
      </c>
      <c r="J162" t="s">
        <v>150</v>
      </c>
      <c r="K162" t="s">
        <v>245</v>
      </c>
      <c r="L162" t="s">
        <v>492</v>
      </c>
      <c r="M162" t="str">
        <f t="shared" si="2"/>
        <v>CARTAGOTURRIALBATUIS</v>
      </c>
    </row>
    <row r="163" spans="7:13">
      <c r="G163" t="s">
        <v>245</v>
      </c>
      <c r="H163" t="s">
        <v>246</v>
      </c>
      <c r="J163" t="s">
        <v>150</v>
      </c>
      <c r="K163" t="s">
        <v>245</v>
      </c>
      <c r="L163" t="s">
        <v>245</v>
      </c>
      <c r="M163" t="str">
        <f t="shared" si="2"/>
        <v>CARTAGOTURRIALBATURRIALBA</v>
      </c>
    </row>
    <row r="164" spans="7:13">
      <c r="G164" t="s">
        <v>493</v>
      </c>
      <c r="H164" t="s">
        <v>250</v>
      </c>
      <c r="J164" t="s">
        <v>162</v>
      </c>
      <c r="K164" t="s">
        <v>249</v>
      </c>
      <c r="L164" t="s">
        <v>493</v>
      </c>
      <c r="M164" t="str">
        <f t="shared" si="2"/>
        <v>GUANACASTEABANGARESCOLORADO</v>
      </c>
    </row>
    <row r="165" spans="7:13">
      <c r="G165" t="s">
        <v>494</v>
      </c>
      <c r="H165" t="s">
        <v>250</v>
      </c>
      <c r="J165" t="s">
        <v>162</v>
      </c>
      <c r="K165" t="s">
        <v>249</v>
      </c>
      <c r="L165" t="s">
        <v>494</v>
      </c>
      <c r="M165" t="str">
        <f t="shared" si="2"/>
        <v>GUANACASTEABANGARESLAS JUNTAS</v>
      </c>
    </row>
    <row r="166" spans="7:13">
      <c r="G166" t="s">
        <v>344</v>
      </c>
      <c r="H166" t="s">
        <v>250</v>
      </c>
      <c r="J166" t="s">
        <v>162</v>
      </c>
      <c r="K166" t="s">
        <v>249</v>
      </c>
      <c r="L166" t="s">
        <v>344</v>
      </c>
      <c r="M166" t="str">
        <f t="shared" si="2"/>
        <v>GUANACASTEABANGARESSAN JUAN</v>
      </c>
    </row>
    <row r="167" spans="7:13">
      <c r="G167" t="s">
        <v>495</v>
      </c>
      <c r="H167" t="s">
        <v>250</v>
      </c>
      <c r="J167" t="s">
        <v>162</v>
      </c>
      <c r="K167" t="s">
        <v>249</v>
      </c>
      <c r="L167" t="s">
        <v>495</v>
      </c>
      <c r="M167" t="str">
        <f t="shared" si="2"/>
        <v>GUANACASTEABANGARESSIERRA</v>
      </c>
    </row>
    <row r="168" spans="7:13">
      <c r="G168" t="s">
        <v>253</v>
      </c>
      <c r="H168" t="s">
        <v>254</v>
      </c>
      <c r="J168" t="s">
        <v>162</v>
      </c>
      <c r="K168" t="s">
        <v>253</v>
      </c>
      <c r="L168" t="s">
        <v>253</v>
      </c>
      <c r="M168" t="str">
        <f t="shared" si="2"/>
        <v>GUANACASTEBAGACESBAGACES</v>
      </c>
    </row>
    <row r="169" spans="7:13">
      <c r="G169" t="s">
        <v>413</v>
      </c>
      <c r="H169" t="s">
        <v>254</v>
      </c>
      <c r="J169" t="s">
        <v>162</v>
      </c>
      <c r="K169" t="s">
        <v>253</v>
      </c>
      <c r="L169" t="s">
        <v>413</v>
      </c>
      <c r="M169" t="str">
        <f t="shared" si="2"/>
        <v>GUANACASTEBAGACESLA FORTUNA</v>
      </c>
    </row>
    <row r="170" spans="7:13">
      <c r="G170" t="s">
        <v>496</v>
      </c>
      <c r="H170" t="s">
        <v>254</v>
      </c>
      <c r="J170" t="s">
        <v>162</v>
      </c>
      <c r="K170" t="s">
        <v>253</v>
      </c>
      <c r="L170" t="s">
        <v>496</v>
      </c>
      <c r="M170" t="str">
        <f t="shared" si="2"/>
        <v>GUANACASTEBAGACESMOGOTE</v>
      </c>
    </row>
    <row r="171" spans="7:13">
      <c r="G171" t="s">
        <v>497</v>
      </c>
      <c r="H171" t="s">
        <v>254</v>
      </c>
      <c r="J171" t="s">
        <v>162</v>
      </c>
      <c r="K171" t="s">
        <v>253</v>
      </c>
      <c r="L171" t="s">
        <v>497</v>
      </c>
      <c r="M171" t="str">
        <f t="shared" si="2"/>
        <v>GUANACASTEBAGACESRIO NARANJO</v>
      </c>
    </row>
    <row r="172" spans="7:13">
      <c r="G172" t="s">
        <v>498</v>
      </c>
      <c r="H172" t="s">
        <v>258</v>
      </c>
      <c r="J172" t="s">
        <v>162</v>
      </c>
      <c r="K172" t="s">
        <v>257</v>
      </c>
      <c r="L172" t="s">
        <v>498</v>
      </c>
      <c r="M172" t="str">
        <f t="shared" si="2"/>
        <v>GUANACASTECAÑASBEBEDERO</v>
      </c>
    </row>
    <row r="173" spans="7:13">
      <c r="G173" t="s">
        <v>257</v>
      </c>
      <c r="H173" t="s">
        <v>258</v>
      </c>
      <c r="J173" t="s">
        <v>162</v>
      </c>
      <c r="K173" t="s">
        <v>257</v>
      </c>
      <c r="L173" t="s">
        <v>257</v>
      </c>
      <c r="M173" t="str">
        <f t="shared" si="2"/>
        <v>GUANACASTECAÑASCAÑAS</v>
      </c>
    </row>
    <row r="174" spans="7:13">
      <c r="G174" t="s">
        <v>226</v>
      </c>
      <c r="H174" t="s">
        <v>258</v>
      </c>
      <c r="J174" t="s">
        <v>162</v>
      </c>
      <c r="K174" t="s">
        <v>257</v>
      </c>
      <c r="L174" t="s">
        <v>226</v>
      </c>
      <c r="M174" t="str">
        <f t="shared" si="2"/>
        <v>GUANACASTECAÑASPALMIRA</v>
      </c>
    </row>
    <row r="175" spans="7:13">
      <c r="G175" t="s">
        <v>499</v>
      </c>
      <c r="H175" t="s">
        <v>258</v>
      </c>
      <c r="J175" t="s">
        <v>162</v>
      </c>
      <c r="K175" t="s">
        <v>257</v>
      </c>
      <c r="L175" t="s">
        <v>499</v>
      </c>
      <c r="M175" t="str">
        <f t="shared" si="2"/>
        <v>GUANACASTECAÑASPOROZAL</v>
      </c>
    </row>
    <row r="176" spans="7:13">
      <c r="G176" t="s">
        <v>348</v>
      </c>
      <c r="H176" t="s">
        <v>258</v>
      </c>
      <c r="J176" t="s">
        <v>162</v>
      </c>
      <c r="K176" t="s">
        <v>257</v>
      </c>
      <c r="L176" t="s">
        <v>348</v>
      </c>
      <c r="M176" t="str">
        <f t="shared" si="2"/>
        <v>GUANACASTECAÑASSAN MIGUEL</v>
      </c>
    </row>
    <row r="177" spans="7:13">
      <c r="G177" t="s">
        <v>295</v>
      </c>
      <c r="H177" t="s">
        <v>263</v>
      </c>
      <c r="J177" t="s">
        <v>162</v>
      </c>
      <c r="K177" t="s">
        <v>262</v>
      </c>
      <c r="L177" t="s">
        <v>295</v>
      </c>
      <c r="M177" t="str">
        <f t="shared" si="2"/>
        <v>GUANACASTECARRILLOBELEN</v>
      </c>
    </row>
    <row r="178" spans="7:13">
      <c r="G178" t="s">
        <v>500</v>
      </c>
      <c r="H178" t="s">
        <v>263</v>
      </c>
      <c r="J178" t="s">
        <v>162</v>
      </c>
      <c r="K178" t="s">
        <v>262</v>
      </c>
      <c r="L178" t="s">
        <v>500</v>
      </c>
      <c r="M178" t="str">
        <f t="shared" si="2"/>
        <v>GUANACASTECARRILLOFILADELFIA</v>
      </c>
    </row>
    <row r="179" spans="7:13">
      <c r="G179" t="s">
        <v>226</v>
      </c>
      <c r="H179" t="s">
        <v>263</v>
      </c>
      <c r="J179" t="s">
        <v>162</v>
      </c>
      <c r="K179" t="s">
        <v>262</v>
      </c>
      <c r="L179" t="s">
        <v>226</v>
      </c>
      <c r="M179" t="str">
        <f t="shared" si="2"/>
        <v>GUANACASTECARRILLOPALMIRA</v>
      </c>
    </row>
    <row r="180" spans="7:13">
      <c r="G180" t="s">
        <v>501</v>
      </c>
      <c r="H180" t="s">
        <v>263</v>
      </c>
      <c r="J180" t="s">
        <v>162</v>
      </c>
      <c r="K180" t="s">
        <v>262</v>
      </c>
      <c r="L180" t="s">
        <v>501</v>
      </c>
      <c r="M180" t="str">
        <f t="shared" si="2"/>
        <v>GUANACASTECARRILLOSARDINAL</v>
      </c>
    </row>
    <row r="181" spans="7:13">
      <c r="G181" t="s">
        <v>265</v>
      </c>
      <c r="H181" t="s">
        <v>266</v>
      </c>
      <c r="J181" t="s">
        <v>162</v>
      </c>
      <c r="K181" t="s">
        <v>265</v>
      </c>
      <c r="L181" t="s">
        <v>265</v>
      </c>
      <c r="M181" t="str">
        <f t="shared" si="2"/>
        <v>GUANACASTEHOJANCHAHOJANCHA</v>
      </c>
    </row>
    <row r="182" spans="7:13">
      <c r="G182" t="s">
        <v>502</v>
      </c>
      <c r="H182" t="s">
        <v>266</v>
      </c>
      <c r="J182" t="s">
        <v>162</v>
      </c>
      <c r="K182" t="s">
        <v>265</v>
      </c>
      <c r="L182" t="s">
        <v>502</v>
      </c>
      <c r="M182" t="str">
        <f t="shared" si="2"/>
        <v>GUANACASTEHOJANCHAHUACAS</v>
      </c>
    </row>
    <row r="183" spans="7:13">
      <c r="G183" t="s">
        <v>503</v>
      </c>
      <c r="H183" t="s">
        <v>266</v>
      </c>
      <c r="J183" t="s">
        <v>162</v>
      </c>
      <c r="K183" t="s">
        <v>265</v>
      </c>
      <c r="L183" t="s">
        <v>503</v>
      </c>
      <c r="M183" t="str">
        <f t="shared" si="2"/>
        <v>GUANACASTEHOJANCHAMONTE ROMO</v>
      </c>
    </row>
    <row r="184" spans="7:13">
      <c r="G184" t="s">
        <v>504</v>
      </c>
      <c r="H184" t="s">
        <v>266</v>
      </c>
      <c r="J184" t="s">
        <v>162</v>
      </c>
      <c r="K184" t="s">
        <v>265</v>
      </c>
      <c r="L184" t="s">
        <v>504</v>
      </c>
      <c r="M184" t="str">
        <f t="shared" si="2"/>
        <v>GUANACASTEHOJANCHAPUERTO CARRILLO</v>
      </c>
    </row>
    <row r="185" spans="7:13">
      <c r="G185" t="s">
        <v>268</v>
      </c>
      <c r="H185" t="s">
        <v>269</v>
      </c>
      <c r="J185" t="s">
        <v>162</v>
      </c>
      <c r="K185" t="s">
        <v>268</v>
      </c>
      <c r="L185" t="s">
        <v>268</v>
      </c>
      <c r="M185" t="str">
        <f t="shared" si="2"/>
        <v>GUANACASTELA CRUZLA CRUZ</v>
      </c>
    </row>
    <row r="186" spans="7:13">
      <c r="G186" t="s">
        <v>505</v>
      </c>
      <c r="H186" t="s">
        <v>269</v>
      </c>
      <c r="J186" t="s">
        <v>162</v>
      </c>
      <c r="K186" t="s">
        <v>268</v>
      </c>
      <c r="L186" t="s">
        <v>505</v>
      </c>
      <c r="M186" t="str">
        <f t="shared" si="2"/>
        <v>GUANACASTELA CRUZLA GARITA</v>
      </c>
    </row>
    <row r="187" spans="7:13">
      <c r="G187" t="s">
        <v>506</v>
      </c>
      <c r="H187" t="s">
        <v>269</v>
      </c>
      <c r="J187" t="s">
        <v>162</v>
      </c>
      <c r="K187" t="s">
        <v>268</v>
      </c>
      <c r="L187" t="s">
        <v>506</v>
      </c>
      <c r="M187" t="str">
        <f t="shared" si="2"/>
        <v>GUANACASTELA CRUZSANTA CECILIA</v>
      </c>
    </row>
    <row r="188" spans="7:13">
      <c r="G188" t="s">
        <v>507</v>
      </c>
      <c r="H188" t="s">
        <v>269</v>
      </c>
      <c r="J188" t="s">
        <v>162</v>
      </c>
      <c r="K188" t="s">
        <v>268</v>
      </c>
      <c r="L188" t="s">
        <v>507</v>
      </c>
      <c r="M188" t="str">
        <f t="shared" si="2"/>
        <v>GUANACASTELA CRUZSANTA ELENA</v>
      </c>
    </row>
    <row r="189" spans="7:13">
      <c r="G189" t="s">
        <v>508</v>
      </c>
      <c r="H189" t="s">
        <v>274</v>
      </c>
      <c r="J189" t="s">
        <v>162</v>
      </c>
      <c r="K189" t="s">
        <v>273</v>
      </c>
      <c r="L189" t="s">
        <v>508</v>
      </c>
      <c r="M189" t="str">
        <f t="shared" si="2"/>
        <v>GUANACASTELIBERIACAÑAS DULCES</v>
      </c>
    </row>
    <row r="190" spans="7:13">
      <c r="G190" t="s">
        <v>509</v>
      </c>
      <c r="H190" t="s">
        <v>274</v>
      </c>
      <c r="J190" t="s">
        <v>162</v>
      </c>
      <c r="K190" t="s">
        <v>273</v>
      </c>
      <c r="L190" t="s">
        <v>509</v>
      </c>
      <c r="M190" t="str">
        <f t="shared" si="2"/>
        <v>GUANACASTELIBERIACURRUBANDE</v>
      </c>
    </row>
    <row r="191" spans="7:13">
      <c r="G191" t="s">
        <v>273</v>
      </c>
      <c r="H191" t="s">
        <v>274</v>
      </c>
      <c r="J191" t="s">
        <v>162</v>
      </c>
      <c r="K191" t="s">
        <v>273</v>
      </c>
      <c r="L191" t="s">
        <v>273</v>
      </c>
      <c r="M191" t="str">
        <f t="shared" si="2"/>
        <v>GUANACASTELIBERIALIBERIA</v>
      </c>
    </row>
    <row r="192" spans="7:13">
      <c r="G192" t="s">
        <v>510</v>
      </c>
      <c r="H192" t="s">
        <v>274</v>
      </c>
      <c r="J192" t="s">
        <v>162</v>
      </c>
      <c r="K192" t="s">
        <v>273</v>
      </c>
      <c r="L192" t="s">
        <v>510</v>
      </c>
      <c r="M192" t="str">
        <f t="shared" si="2"/>
        <v>GUANACASTELIBERIAMAYORGA</v>
      </c>
    </row>
    <row r="193" spans="7:13">
      <c r="G193" t="s">
        <v>511</v>
      </c>
      <c r="H193" t="s">
        <v>274</v>
      </c>
      <c r="J193" t="s">
        <v>162</v>
      </c>
      <c r="K193" t="s">
        <v>273</v>
      </c>
      <c r="L193" t="s">
        <v>511</v>
      </c>
      <c r="M193" t="str">
        <f t="shared" si="2"/>
        <v>GUANACASTELIBERIANACASCOLO</v>
      </c>
    </row>
    <row r="194" spans="7:13">
      <c r="G194" t="s">
        <v>512</v>
      </c>
      <c r="H194" t="s">
        <v>278</v>
      </c>
      <c r="J194" t="s">
        <v>162</v>
      </c>
      <c r="K194" t="s">
        <v>277</v>
      </c>
      <c r="L194" t="s">
        <v>512</v>
      </c>
      <c r="M194" t="str">
        <f t="shared" si="2"/>
        <v>GUANACASTENANDAYUREBEJUCO</v>
      </c>
    </row>
    <row r="195" spans="7:13">
      <c r="G195" t="s">
        <v>513</v>
      </c>
      <c r="H195" t="s">
        <v>278</v>
      </c>
      <c r="J195" t="s">
        <v>162</v>
      </c>
      <c r="K195" t="s">
        <v>277</v>
      </c>
      <c r="L195" t="s">
        <v>513</v>
      </c>
      <c r="M195" t="str">
        <f t="shared" ref="M195:M258" si="3">+J195&amp;K195&amp;L195</f>
        <v>GUANACASTENANDAYURECARMONA</v>
      </c>
    </row>
    <row r="196" spans="7:13">
      <c r="G196" t="s">
        <v>514</v>
      </c>
      <c r="H196" t="s">
        <v>278</v>
      </c>
      <c r="J196" t="s">
        <v>162</v>
      </c>
      <c r="K196" t="s">
        <v>277</v>
      </c>
      <c r="L196" t="s">
        <v>514</v>
      </c>
      <c r="M196" t="str">
        <f t="shared" si="3"/>
        <v>GUANACASTENANDAYUREPORVENIR</v>
      </c>
    </row>
    <row r="197" spans="7:13">
      <c r="G197" t="s">
        <v>306</v>
      </c>
      <c r="H197" t="s">
        <v>278</v>
      </c>
      <c r="J197" t="s">
        <v>162</v>
      </c>
      <c r="K197" t="s">
        <v>277</v>
      </c>
      <c r="L197" t="s">
        <v>306</v>
      </c>
      <c r="M197" t="str">
        <f t="shared" si="3"/>
        <v>GUANACASTENANDAYURESAN PABLO</v>
      </c>
    </row>
    <row r="198" spans="7:13">
      <c r="G198" t="s">
        <v>515</v>
      </c>
      <c r="H198" t="s">
        <v>278</v>
      </c>
      <c r="J198" t="s">
        <v>162</v>
      </c>
      <c r="K198" t="s">
        <v>277</v>
      </c>
      <c r="L198" t="s">
        <v>515</v>
      </c>
      <c r="M198" t="str">
        <f t="shared" si="3"/>
        <v>GUANACASTENANDAYURESANTA RITA</v>
      </c>
    </row>
    <row r="199" spans="7:13">
      <c r="G199" t="s">
        <v>516</v>
      </c>
      <c r="H199" t="s">
        <v>278</v>
      </c>
      <c r="J199" t="s">
        <v>162</v>
      </c>
      <c r="K199" t="s">
        <v>277</v>
      </c>
      <c r="L199" t="s">
        <v>516</v>
      </c>
      <c r="M199" t="str">
        <f t="shared" si="3"/>
        <v>GUANACASTENANDAYUREZAPOTEL</v>
      </c>
    </row>
    <row r="200" spans="7:13">
      <c r="G200" t="s">
        <v>517</v>
      </c>
      <c r="H200" t="s">
        <v>281</v>
      </c>
      <c r="J200" t="s">
        <v>162</v>
      </c>
      <c r="K200" t="s">
        <v>280</v>
      </c>
      <c r="L200" t="s">
        <v>517</v>
      </c>
      <c r="M200" t="str">
        <f t="shared" si="3"/>
        <v>GUANACASTENICOYABELEN DE NOSARITA</v>
      </c>
    </row>
    <row r="201" spans="7:13">
      <c r="G201" t="s">
        <v>518</v>
      </c>
      <c r="H201" t="s">
        <v>281</v>
      </c>
      <c r="J201" t="s">
        <v>162</v>
      </c>
      <c r="K201" t="s">
        <v>280</v>
      </c>
      <c r="L201" t="s">
        <v>518</v>
      </c>
      <c r="M201" t="str">
        <f t="shared" si="3"/>
        <v>GUANACASTENICOYAMANSION</v>
      </c>
    </row>
    <row r="202" spans="7:13">
      <c r="G202" t="s">
        <v>280</v>
      </c>
      <c r="H202" t="s">
        <v>281</v>
      </c>
      <c r="J202" t="s">
        <v>162</v>
      </c>
      <c r="K202" t="s">
        <v>280</v>
      </c>
      <c r="L202" t="s">
        <v>280</v>
      </c>
      <c r="M202" t="str">
        <f t="shared" si="3"/>
        <v>GUANACASTENICOYANICOYA</v>
      </c>
    </row>
    <row r="203" spans="7:13">
      <c r="G203" t="s">
        <v>519</v>
      </c>
      <c r="H203" t="s">
        <v>281</v>
      </c>
      <c r="J203" t="s">
        <v>162</v>
      </c>
      <c r="K203" t="s">
        <v>280</v>
      </c>
      <c r="L203" t="s">
        <v>519</v>
      </c>
      <c r="M203" t="str">
        <f t="shared" si="3"/>
        <v>GUANACASTENICOYANOSARA</v>
      </c>
    </row>
    <row r="204" spans="7:13">
      <c r="G204" t="s">
        <v>520</v>
      </c>
      <c r="H204" t="s">
        <v>281</v>
      </c>
      <c r="J204" t="s">
        <v>162</v>
      </c>
      <c r="K204" t="s">
        <v>280</v>
      </c>
      <c r="L204" t="s">
        <v>520</v>
      </c>
      <c r="M204" t="str">
        <f t="shared" si="3"/>
        <v>GUANACASTENICOYAQUEBRADA HONDA</v>
      </c>
    </row>
    <row r="205" spans="7:13">
      <c r="G205" t="s">
        <v>521</v>
      </c>
      <c r="H205" t="s">
        <v>281</v>
      </c>
      <c r="J205" t="s">
        <v>162</v>
      </c>
      <c r="K205" t="s">
        <v>280</v>
      </c>
      <c r="L205" t="s">
        <v>521</v>
      </c>
      <c r="M205" t="str">
        <f t="shared" si="3"/>
        <v>GUANACASTENICOYASAMARA</v>
      </c>
    </row>
    <row r="206" spans="7:13">
      <c r="G206" t="s">
        <v>183</v>
      </c>
      <c r="H206" t="s">
        <v>281</v>
      </c>
      <c r="J206" t="s">
        <v>162</v>
      </c>
      <c r="K206" t="s">
        <v>280</v>
      </c>
      <c r="L206" t="s">
        <v>183</v>
      </c>
      <c r="M206" t="str">
        <f t="shared" si="3"/>
        <v>GUANACASTENICOYASAN ANTONIO</v>
      </c>
    </row>
    <row r="207" spans="7:13">
      <c r="G207" t="s">
        <v>522</v>
      </c>
      <c r="H207" t="s">
        <v>285</v>
      </c>
      <c r="J207" t="s">
        <v>162</v>
      </c>
      <c r="K207" t="s">
        <v>284</v>
      </c>
      <c r="L207" t="s">
        <v>522</v>
      </c>
      <c r="M207" t="str">
        <f t="shared" si="3"/>
        <v>GUANACASTESANTA CRUZBOLSON</v>
      </c>
    </row>
    <row r="208" spans="7:13">
      <c r="G208" t="s">
        <v>523</v>
      </c>
      <c r="H208" t="s">
        <v>285</v>
      </c>
      <c r="J208" t="s">
        <v>162</v>
      </c>
      <c r="K208" t="s">
        <v>284</v>
      </c>
      <c r="L208" t="s">
        <v>523</v>
      </c>
      <c r="M208" t="str">
        <f t="shared" si="3"/>
        <v>GUANACASTESANTA CRUZCABO VELAS</v>
      </c>
    </row>
    <row r="209" spans="7:13">
      <c r="G209" t="s">
        <v>524</v>
      </c>
      <c r="H209" t="s">
        <v>285</v>
      </c>
      <c r="J209" t="s">
        <v>162</v>
      </c>
      <c r="K209" t="s">
        <v>284</v>
      </c>
      <c r="L209" t="s">
        <v>524</v>
      </c>
      <c r="M209" t="str">
        <f t="shared" si="3"/>
        <v>GUANACASTESANTA CRUZCARTAGENA</v>
      </c>
    </row>
    <row r="210" spans="7:13">
      <c r="G210" t="s">
        <v>525</v>
      </c>
      <c r="H210" t="s">
        <v>285</v>
      </c>
      <c r="J210" t="s">
        <v>162</v>
      </c>
      <c r="K210" t="s">
        <v>284</v>
      </c>
      <c r="L210" t="s">
        <v>525</v>
      </c>
      <c r="M210" t="str">
        <f t="shared" si="3"/>
        <v>GUANACASTESANTA CRUZCUAJINIQUIL</v>
      </c>
    </row>
    <row r="211" spans="7:13">
      <c r="G211" t="s">
        <v>526</v>
      </c>
      <c r="H211" t="s">
        <v>285</v>
      </c>
      <c r="J211" t="s">
        <v>162</v>
      </c>
      <c r="K211" t="s">
        <v>284</v>
      </c>
      <c r="L211" t="s">
        <v>526</v>
      </c>
      <c r="M211" t="str">
        <f t="shared" si="3"/>
        <v>GUANACASTESANTA CRUZDIRIA</v>
      </c>
    </row>
    <row r="212" spans="7:13">
      <c r="G212" t="s">
        <v>284</v>
      </c>
      <c r="H212" t="s">
        <v>285</v>
      </c>
      <c r="J212" t="s">
        <v>162</v>
      </c>
      <c r="K212" t="s">
        <v>284</v>
      </c>
      <c r="L212" t="s">
        <v>284</v>
      </c>
      <c r="M212" t="str">
        <f t="shared" si="3"/>
        <v>GUANACASTESANTA CRUZSANTA CRUZ</v>
      </c>
    </row>
    <row r="213" spans="7:13">
      <c r="G213" t="s">
        <v>527</v>
      </c>
      <c r="H213" t="s">
        <v>285</v>
      </c>
      <c r="J213" t="s">
        <v>162</v>
      </c>
      <c r="K213" t="s">
        <v>284</v>
      </c>
      <c r="L213" t="s">
        <v>527</v>
      </c>
      <c r="M213" t="str">
        <f t="shared" si="3"/>
        <v>GUANACASTESANTA CRUZTAMARINDO</v>
      </c>
    </row>
    <row r="214" spans="7:13">
      <c r="G214" t="s">
        <v>528</v>
      </c>
      <c r="H214" t="s">
        <v>285</v>
      </c>
      <c r="J214" t="s">
        <v>162</v>
      </c>
      <c r="K214" t="s">
        <v>284</v>
      </c>
      <c r="L214" t="s">
        <v>528</v>
      </c>
      <c r="M214" t="str">
        <f t="shared" si="3"/>
        <v>GUANACASTESANTA CRUZTEMPATE</v>
      </c>
    </row>
    <row r="215" spans="7:13">
      <c r="G215" t="s">
        <v>529</v>
      </c>
      <c r="H215" t="s">
        <v>285</v>
      </c>
      <c r="J215" t="s">
        <v>162</v>
      </c>
      <c r="K215" t="s">
        <v>284</v>
      </c>
      <c r="L215" t="s">
        <v>529</v>
      </c>
      <c r="M215" t="str">
        <f t="shared" si="3"/>
        <v>GUANACASTESANTA CRUZVEINTISIETE DE ABRIL</v>
      </c>
    </row>
    <row r="216" spans="7:13">
      <c r="G216" t="s">
        <v>530</v>
      </c>
      <c r="H216" t="s">
        <v>290</v>
      </c>
      <c r="J216" t="s">
        <v>162</v>
      </c>
      <c r="K216" t="s">
        <v>289</v>
      </c>
      <c r="L216" t="s">
        <v>530</v>
      </c>
      <c r="M216" t="str">
        <f t="shared" si="3"/>
        <v>GUANACASTETILARANARENAL</v>
      </c>
    </row>
    <row r="217" spans="7:13">
      <c r="G217" t="s">
        <v>531</v>
      </c>
      <c r="H217" t="s">
        <v>290</v>
      </c>
      <c r="J217" t="s">
        <v>162</v>
      </c>
      <c r="K217" t="s">
        <v>289</v>
      </c>
      <c r="L217" t="s">
        <v>531</v>
      </c>
      <c r="M217" t="str">
        <f t="shared" si="3"/>
        <v>GUANACASTETILARANLIBANO</v>
      </c>
    </row>
    <row r="218" spans="7:13">
      <c r="G218" t="s">
        <v>532</v>
      </c>
      <c r="H218" t="s">
        <v>290</v>
      </c>
      <c r="J218" t="s">
        <v>162</v>
      </c>
      <c r="K218" t="s">
        <v>289</v>
      </c>
      <c r="L218" t="s">
        <v>532</v>
      </c>
      <c r="M218" t="str">
        <f t="shared" si="3"/>
        <v>GUANACASTETILARANQUEBARADA GRANDE</v>
      </c>
    </row>
    <row r="219" spans="7:13">
      <c r="G219" t="s">
        <v>480</v>
      </c>
      <c r="H219" t="s">
        <v>290</v>
      </c>
      <c r="J219" t="s">
        <v>162</v>
      </c>
      <c r="K219" t="s">
        <v>289</v>
      </c>
      <c r="L219" t="s">
        <v>480</v>
      </c>
      <c r="M219" t="str">
        <f t="shared" si="3"/>
        <v>GUANACASTETILARANSANTA ROSA</v>
      </c>
    </row>
    <row r="220" spans="7:13">
      <c r="G220" t="s">
        <v>533</v>
      </c>
      <c r="H220" t="s">
        <v>290</v>
      </c>
      <c r="J220" t="s">
        <v>162</v>
      </c>
      <c r="K220" t="s">
        <v>289</v>
      </c>
      <c r="L220" t="s">
        <v>533</v>
      </c>
      <c r="M220" t="str">
        <f t="shared" si="3"/>
        <v>GUANACASTETILARANTIERRAS MORENAS</v>
      </c>
    </row>
    <row r="221" spans="7:13">
      <c r="G221" t="s">
        <v>289</v>
      </c>
      <c r="H221" t="s">
        <v>290</v>
      </c>
      <c r="J221" t="s">
        <v>162</v>
      </c>
      <c r="K221" t="s">
        <v>289</v>
      </c>
      <c r="L221" t="s">
        <v>289</v>
      </c>
      <c r="M221" t="str">
        <f t="shared" si="3"/>
        <v>GUANACASTETILARANTILARAN</v>
      </c>
    </row>
    <row r="222" spans="7:13">
      <c r="G222" t="s">
        <v>534</v>
      </c>
      <c r="H222" t="s">
        <v>290</v>
      </c>
      <c r="J222" t="s">
        <v>162</v>
      </c>
      <c r="K222" t="s">
        <v>289</v>
      </c>
      <c r="L222" t="s">
        <v>534</v>
      </c>
      <c r="M222" t="str">
        <f t="shared" si="3"/>
        <v>GUANACASTETILARANTRONADORA</v>
      </c>
    </row>
    <row r="223" spans="7:13">
      <c r="G223" t="s">
        <v>292</v>
      </c>
      <c r="H223" t="s">
        <v>293</v>
      </c>
      <c r="J223" t="s">
        <v>156</v>
      </c>
      <c r="K223" t="s">
        <v>292</v>
      </c>
      <c r="L223" t="s">
        <v>292</v>
      </c>
      <c r="M223" t="str">
        <f t="shared" si="3"/>
        <v>HEREDIABARVABARVA</v>
      </c>
    </row>
    <row r="224" spans="7:13">
      <c r="G224" t="s">
        <v>535</v>
      </c>
      <c r="H224" t="s">
        <v>293</v>
      </c>
      <c r="J224" t="s">
        <v>156</v>
      </c>
      <c r="K224" t="s">
        <v>292</v>
      </c>
      <c r="L224" t="s">
        <v>535</v>
      </c>
      <c r="M224" t="str">
        <f t="shared" si="3"/>
        <v>HEREDIABARVASAN JOSE DE LA MONTAÑA</v>
      </c>
    </row>
    <row r="225" spans="7:13">
      <c r="G225" t="s">
        <v>306</v>
      </c>
      <c r="H225" t="s">
        <v>293</v>
      </c>
      <c r="J225" t="s">
        <v>156</v>
      </c>
      <c r="K225" t="s">
        <v>292</v>
      </c>
      <c r="L225" t="s">
        <v>306</v>
      </c>
      <c r="M225" t="str">
        <f t="shared" si="3"/>
        <v>HEREDIABARVASAN PABLO</v>
      </c>
    </row>
    <row r="226" spans="7:13">
      <c r="G226" t="s">
        <v>394</v>
      </c>
      <c r="H226" t="s">
        <v>293</v>
      </c>
      <c r="J226" t="s">
        <v>156</v>
      </c>
      <c r="K226" t="s">
        <v>292</v>
      </c>
      <c r="L226" t="s">
        <v>394</v>
      </c>
      <c r="M226" t="str">
        <f t="shared" si="3"/>
        <v>HEREDIABARVASAN PEDRO</v>
      </c>
    </row>
    <row r="227" spans="7:13">
      <c r="G227" t="s">
        <v>297</v>
      </c>
      <c r="H227" t="s">
        <v>293</v>
      </c>
      <c r="J227" t="s">
        <v>156</v>
      </c>
      <c r="K227" t="s">
        <v>292</v>
      </c>
      <c r="L227" t="s">
        <v>297</v>
      </c>
      <c r="M227" t="str">
        <f t="shared" si="3"/>
        <v>HEREDIABARVASAN ROQUE</v>
      </c>
    </row>
    <row r="228" spans="7:13">
      <c r="G228" t="s">
        <v>536</v>
      </c>
      <c r="H228" t="s">
        <v>293</v>
      </c>
      <c r="J228" t="s">
        <v>156</v>
      </c>
      <c r="K228" t="s">
        <v>292</v>
      </c>
      <c r="L228" t="s">
        <v>536</v>
      </c>
      <c r="M228" t="str">
        <f t="shared" si="3"/>
        <v>HEREDIABARVASANTA LUCIA</v>
      </c>
    </row>
    <row r="229" spans="7:13">
      <c r="G229" t="s">
        <v>537</v>
      </c>
      <c r="H229" t="s">
        <v>296</v>
      </c>
      <c r="J229" t="s">
        <v>156</v>
      </c>
      <c r="K229" t="s">
        <v>295</v>
      </c>
      <c r="L229" t="s">
        <v>537</v>
      </c>
      <c r="M229" t="str">
        <f t="shared" si="3"/>
        <v>HEREDIABELENLA ASUNCION</v>
      </c>
    </row>
    <row r="230" spans="7:13">
      <c r="G230" t="s">
        <v>538</v>
      </c>
      <c r="H230" t="s">
        <v>296</v>
      </c>
      <c r="J230" t="s">
        <v>156</v>
      </c>
      <c r="K230" t="s">
        <v>295</v>
      </c>
      <c r="L230" t="s">
        <v>538</v>
      </c>
      <c r="M230" t="str">
        <f t="shared" si="3"/>
        <v>HEREDIABELENLA RIVERA</v>
      </c>
    </row>
    <row r="231" spans="7:13">
      <c r="G231" t="s">
        <v>183</v>
      </c>
      <c r="H231" t="s">
        <v>296</v>
      </c>
      <c r="J231" t="s">
        <v>156</v>
      </c>
      <c r="K231" t="s">
        <v>295</v>
      </c>
      <c r="L231" t="s">
        <v>183</v>
      </c>
      <c r="M231" t="str">
        <f t="shared" si="3"/>
        <v>HEREDIABELENSAN ANTONIO</v>
      </c>
    </row>
    <row r="232" spans="7:13">
      <c r="G232" t="s">
        <v>539</v>
      </c>
      <c r="H232" t="s">
        <v>299</v>
      </c>
      <c r="J232" t="s">
        <v>156</v>
      </c>
      <c r="K232" t="s">
        <v>298</v>
      </c>
      <c r="L232" t="s">
        <v>539</v>
      </c>
      <c r="M232" t="str">
        <f t="shared" si="3"/>
        <v>HEREDIAFLORESBARRANTES</v>
      </c>
    </row>
    <row r="233" spans="7:13">
      <c r="G233" t="s">
        <v>540</v>
      </c>
      <c r="H233" t="s">
        <v>299</v>
      </c>
      <c r="J233" t="s">
        <v>156</v>
      </c>
      <c r="K233" t="s">
        <v>298</v>
      </c>
      <c r="L233" t="s">
        <v>540</v>
      </c>
      <c r="M233" t="str">
        <f t="shared" si="3"/>
        <v>HEREDIAFLORESLLORENTE</v>
      </c>
    </row>
    <row r="234" spans="7:13">
      <c r="G234" t="s">
        <v>541</v>
      </c>
      <c r="H234" t="s">
        <v>299</v>
      </c>
      <c r="J234" t="s">
        <v>156</v>
      </c>
      <c r="K234" t="s">
        <v>298</v>
      </c>
      <c r="L234" t="s">
        <v>541</v>
      </c>
      <c r="M234" t="str">
        <f t="shared" si="3"/>
        <v>HEREDIAFLORESSAN JOAQUIN</v>
      </c>
    </row>
    <row r="235" spans="7:13">
      <c r="G235" t="s">
        <v>156</v>
      </c>
      <c r="H235" t="s">
        <v>301</v>
      </c>
      <c r="J235" t="s">
        <v>156</v>
      </c>
      <c r="K235" t="s">
        <v>156</v>
      </c>
      <c r="L235" t="s">
        <v>156</v>
      </c>
      <c r="M235" t="str">
        <f t="shared" si="3"/>
        <v>HEREDIAHEREDIAHEREDIA</v>
      </c>
    </row>
    <row r="236" spans="7:13">
      <c r="G236" t="s">
        <v>259</v>
      </c>
      <c r="H236" t="s">
        <v>301</v>
      </c>
      <c r="J236" t="s">
        <v>156</v>
      </c>
      <c r="K236" t="s">
        <v>156</v>
      </c>
      <c r="L236" t="s">
        <v>259</v>
      </c>
      <c r="M236" t="str">
        <f t="shared" si="3"/>
        <v>HEREDIAHEREDIAMERCEDES</v>
      </c>
    </row>
    <row r="237" spans="7:13">
      <c r="G237" t="s">
        <v>542</v>
      </c>
      <c r="H237" t="s">
        <v>301</v>
      </c>
      <c r="J237" t="s">
        <v>156</v>
      </c>
      <c r="K237" t="s">
        <v>156</v>
      </c>
      <c r="L237" t="s">
        <v>542</v>
      </c>
      <c r="M237" t="str">
        <f t="shared" si="3"/>
        <v>HEREDIAHEREDIASAN FRANCISCO</v>
      </c>
    </row>
    <row r="238" spans="7:13">
      <c r="G238" t="s">
        <v>543</v>
      </c>
      <c r="H238" t="s">
        <v>301</v>
      </c>
      <c r="J238" t="s">
        <v>156</v>
      </c>
      <c r="K238" t="s">
        <v>156</v>
      </c>
      <c r="L238" t="s">
        <v>543</v>
      </c>
      <c r="M238" t="str">
        <f t="shared" si="3"/>
        <v>HEREDIAHEREDIAULLOA</v>
      </c>
    </row>
    <row r="239" spans="7:13">
      <c r="G239" t="s">
        <v>544</v>
      </c>
      <c r="H239" t="s">
        <v>301</v>
      </c>
      <c r="J239" t="s">
        <v>156</v>
      </c>
      <c r="K239" t="s">
        <v>156</v>
      </c>
      <c r="L239" t="s">
        <v>544</v>
      </c>
      <c r="M239" t="str">
        <f t="shared" si="3"/>
        <v>HEREDIAHEREDIAVARABLANCA</v>
      </c>
    </row>
    <row r="240" spans="7:13">
      <c r="G240" t="s">
        <v>247</v>
      </c>
      <c r="H240" t="s">
        <v>303</v>
      </c>
      <c r="J240" t="s">
        <v>156</v>
      </c>
      <c r="K240" t="s">
        <v>187</v>
      </c>
      <c r="L240" t="s">
        <v>247</v>
      </c>
      <c r="M240" t="str">
        <f t="shared" si="3"/>
        <v>HEREDIASAN ISIDROCONCEPCION</v>
      </c>
    </row>
    <row r="241" spans="7:13">
      <c r="G241" t="s">
        <v>542</v>
      </c>
      <c r="H241" t="s">
        <v>303</v>
      </c>
      <c r="J241" t="s">
        <v>156</v>
      </c>
      <c r="K241" t="s">
        <v>187</v>
      </c>
      <c r="L241" t="s">
        <v>542</v>
      </c>
      <c r="M241" t="str">
        <f t="shared" si="3"/>
        <v>HEREDIASAN ISIDROSAN FRANCISCO</v>
      </c>
    </row>
    <row r="242" spans="7:13">
      <c r="G242" t="s">
        <v>187</v>
      </c>
      <c r="H242" t="s">
        <v>303</v>
      </c>
      <c r="J242" t="s">
        <v>156</v>
      </c>
      <c r="K242" t="s">
        <v>187</v>
      </c>
      <c r="L242" t="s">
        <v>187</v>
      </c>
      <c r="M242" t="str">
        <f t="shared" si="3"/>
        <v>HEREDIASAN ISIDROSAN ISIDRO</v>
      </c>
    </row>
    <row r="243" spans="7:13">
      <c r="G243" t="s">
        <v>139</v>
      </c>
      <c r="H243" t="s">
        <v>303</v>
      </c>
      <c r="J243" t="s">
        <v>156</v>
      </c>
      <c r="K243" t="s">
        <v>187</v>
      </c>
      <c r="L243" t="s">
        <v>139</v>
      </c>
      <c r="M243" t="str">
        <f t="shared" si="3"/>
        <v>HEREDIASAN ISIDROSAN JOSE</v>
      </c>
    </row>
    <row r="244" spans="7:13">
      <c r="G244" t="s">
        <v>545</v>
      </c>
      <c r="H244" t="s">
        <v>307</v>
      </c>
      <c r="J244" t="s">
        <v>156</v>
      </c>
      <c r="K244" t="s">
        <v>306</v>
      </c>
      <c r="L244" t="s">
        <v>545</v>
      </c>
      <c r="M244" t="str">
        <f t="shared" si="3"/>
        <v>HEREDIASAN PABLORINCON DE SABANILLA</v>
      </c>
    </row>
    <row r="245" spans="7:13">
      <c r="G245" t="s">
        <v>306</v>
      </c>
      <c r="H245" t="s">
        <v>307</v>
      </c>
      <c r="J245" t="s">
        <v>156</v>
      </c>
      <c r="K245" t="s">
        <v>306</v>
      </c>
      <c r="L245" t="s">
        <v>306</v>
      </c>
      <c r="M245" t="str">
        <f t="shared" si="3"/>
        <v>HEREDIASAN PABLOSAN PABLO</v>
      </c>
    </row>
    <row r="246" spans="7:13">
      <c r="G246" t="s">
        <v>247</v>
      </c>
      <c r="H246" t="s">
        <v>310</v>
      </c>
      <c r="J246" t="s">
        <v>156</v>
      </c>
      <c r="K246" t="s">
        <v>194</v>
      </c>
      <c r="L246" t="s">
        <v>247</v>
      </c>
      <c r="M246" t="str">
        <f t="shared" si="3"/>
        <v>HEREDIASAN RAFAELCONCEPCION</v>
      </c>
    </row>
    <row r="247" spans="7:13">
      <c r="G247" t="s">
        <v>546</v>
      </c>
      <c r="H247" t="s">
        <v>310</v>
      </c>
      <c r="J247" t="s">
        <v>156</v>
      </c>
      <c r="K247" t="s">
        <v>194</v>
      </c>
      <c r="L247" t="s">
        <v>546</v>
      </c>
      <c r="M247" t="str">
        <f t="shared" si="3"/>
        <v>HEREDIASAN RAFAELLOS ANGELES</v>
      </c>
    </row>
    <row r="248" spans="7:13">
      <c r="G248" t="s">
        <v>547</v>
      </c>
      <c r="H248" t="s">
        <v>310</v>
      </c>
      <c r="J248" t="s">
        <v>156</v>
      </c>
      <c r="K248" t="s">
        <v>194</v>
      </c>
      <c r="L248" t="s">
        <v>547</v>
      </c>
      <c r="M248" t="str">
        <f t="shared" si="3"/>
        <v>HEREDIASAN RAFAELSAN JOSECITO</v>
      </c>
    </row>
    <row r="249" spans="7:13">
      <c r="G249" t="s">
        <v>194</v>
      </c>
      <c r="H249" t="s">
        <v>310</v>
      </c>
      <c r="J249" t="s">
        <v>156</v>
      </c>
      <c r="K249" t="s">
        <v>194</v>
      </c>
      <c r="L249" t="s">
        <v>194</v>
      </c>
      <c r="M249" t="str">
        <f t="shared" si="3"/>
        <v>HEREDIASAN RAFAELSAN RAFAEL</v>
      </c>
    </row>
    <row r="250" spans="7:13">
      <c r="G250" t="s">
        <v>381</v>
      </c>
      <c r="H250" t="s">
        <v>310</v>
      </c>
      <c r="J250" t="s">
        <v>156</v>
      </c>
      <c r="K250" t="s">
        <v>194</v>
      </c>
      <c r="L250" t="s">
        <v>381</v>
      </c>
      <c r="M250" t="str">
        <f t="shared" si="3"/>
        <v>HEREDIASAN RAFAELSANTIAGO</v>
      </c>
    </row>
    <row r="251" spans="7:13">
      <c r="G251" t="s">
        <v>255</v>
      </c>
      <c r="H251" t="s">
        <v>313</v>
      </c>
      <c r="J251" t="s">
        <v>156</v>
      </c>
      <c r="K251" t="s">
        <v>312</v>
      </c>
      <c r="L251" t="s">
        <v>255</v>
      </c>
      <c r="M251" t="str">
        <f t="shared" si="3"/>
        <v>HEREDIASANTA BARBARAJESUS</v>
      </c>
    </row>
    <row r="252" spans="7:13">
      <c r="G252" t="s">
        <v>548</v>
      </c>
      <c r="H252" t="s">
        <v>313</v>
      </c>
      <c r="J252" t="s">
        <v>156</v>
      </c>
      <c r="K252" t="s">
        <v>312</v>
      </c>
      <c r="L252" t="s">
        <v>548</v>
      </c>
      <c r="M252" t="str">
        <f t="shared" si="3"/>
        <v>HEREDIASANTA BARBARAPURABA</v>
      </c>
    </row>
    <row r="253" spans="7:13">
      <c r="G253" t="s">
        <v>344</v>
      </c>
      <c r="H253" t="s">
        <v>313</v>
      </c>
      <c r="J253" t="s">
        <v>156</v>
      </c>
      <c r="K253" t="s">
        <v>312</v>
      </c>
      <c r="L253" t="s">
        <v>344</v>
      </c>
      <c r="M253" t="str">
        <f t="shared" si="3"/>
        <v>HEREDIASANTA BARBARASAN JUAN</v>
      </c>
    </row>
    <row r="254" spans="7:13">
      <c r="G254" t="s">
        <v>394</v>
      </c>
      <c r="H254" t="s">
        <v>313</v>
      </c>
      <c r="J254" t="s">
        <v>156</v>
      </c>
      <c r="K254" t="s">
        <v>312</v>
      </c>
      <c r="L254" t="s">
        <v>394</v>
      </c>
      <c r="M254" t="str">
        <f t="shared" si="3"/>
        <v>HEREDIASANTA BARBARASAN PEDRO</v>
      </c>
    </row>
    <row r="255" spans="7:13">
      <c r="G255" t="s">
        <v>312</v>
      </c>
      <c r="H255" t="s">
        <v>313</v>
      </c>
      <c r="J255" t="s">
        <v>156</v>
      </c>
      <c r="K255" t="s">
        <v>312</v>
      </c>
      <c r="L255" t="s">
        <v>312</v>
      </c>
      <c r="M255" t="str">
        <f t="shared" si="3"/>
        <v>HEREDIASANTA BARBARASANTA BARBARA</v>
      </c>
    </row>
    <row r="256" spans="7:13">
      <c r="G256" t="s">
        <v>316</v>
      </c>
      <c r="H256" t="s">
        <v>313</v>
      </c>
      <c r="J256" t="s">
        <v>156</v>
      </c>
      <c r="K256" t="s">
        <v>312</v>
      </c>
      <c r="L256" t="s">
        <v>316</v>
      </c>
      <c r="M256" t="str">
        <f t="shared" si="3"/>
        <v>HEREDIASANTA BARBARASANTO DOMINGO</v>
      </c>
    </row>
    <row r="257" spans="7:13">
      <c r="G257" t="s">
        <v>549</v>
      </c>
      <c r="H257" t="s">
        <v>317</v>
      </c>
      <c r="J257" t="s">
        <v>156</v>
      </c>
      <c r="K257" t="s">
        <v>316</v>
      </c>
      <c r="L257" t="s">
        <v>549</v>
      </c>
      <c r="M257" t="str">
        <f t="shared" si="3"/>
        <v>HEREDIASANTO DOMINGOPARA</v>
      </c>
    </row>
    <row r="258" spans="7:13">
      <c r="G258" t="s">
        <v>550</v>
      </c>
      <c r="H258" t="s">
        <v>317</v>
      </c>
      <c r="J258" t="s">
        <v>156</v>
      </c>
      <c r="K258" t="s">
        <v>316</v>
      </c>
      <c r="L258" t="s">
        <v>550</v>
      </c>
      <c r="M258" t="str">
        <f t="shared" si="3"/>
        <v>HEREDIASANTO DOMINGOPARACITO</v>
      </c>
    </row>
    <row r="259" spans="7:13">
      <c r="G259" t="s">
        <v>348</v>
      </c>
      <c r="H259" t="s">
        <v>317</v>
      </c>
      <c r="J259" t="s">
        <v>156</v>
      </c>
      <c r="K259" t="s">
        <v>316</v>
      </c>
      <c r="L259" t="s">
        <v>348</v>
      </c>
      <c r="M259" t="str">
        <f t="shared" ref="M259:M322" si="4">+J259&amp;K259&amp;L259</f>
        <v>HEREDIASANTO DOMINGOSAN MIGUEL</v>
      </c>
    </row>
    <row r="260" spans="7:13">
      <c r="G260" t="s">
        <v>551</v>
      </c>
      <c r="H260" t="s">
        <v>317</v>
      </c>
      <c r="J260" t="s">
        <v>156</v>
      </c>
      <c r="K260" t="s">
        <v>316</v>
      </c>
      <c r="L260" t="s">
        <v>551</v>
      </c>
      <c r="M260" t="str">
        <f t="shared" si="4"/>
        <v>HEREDIASANTO DOMINGOSAN VICENTE</v>
      </c>
    </row>
    <row r="261" spans="7:13">
      <c r="G261" t="s">
        <v>480</v>
      </c>
      <c r="H261" t="s">
        <v>317</v>
      </c>
      <c r="J261" t="s">
        <v>156</v>
      </c>
      <c r="K261" t="s">
        <v>316</v>
      </c>
      <c r="L261" t="s">
        <v>480</v>
      </c>
      <c r="M261" t="str">
        <f t="shared" si="4"/>
        <v>HEREDIASANTO DOMINGOSANTA ROSA</v>
      </c>
    </row>
    <row r="262" spans="7:13">
      <c r="G262" t="s">
        <v>316</v>
      </c>
      <c r="H262" t="s">
        <v>317</v>
      </c>
      <c r="J262" t="s">
        <v>156</v>
      </c>
      <c r="K262" t="s">
        <v>316</v>
      </c>
      <c r="L262" t="s">
        <v>316</v>
      </c>
      <c r="M262" t="str">
        <f t="shared" si="4"/>
        <v>HEREDIASANTO DOMINGOSANTO DOMINGO</v>
      </c>
    </row>
    <row r="263" spans="7:13">
      <c r="G263" t="s">
        <v>552</v>
      </c>
      <c r="H263" t="s">
        <v>317</v>
      </c>
      <c r="J263" t="s">
        <v>156</v>
      </c>
      <c r="K263" t="s">
        <v>316</v>
      </c>
      <c r="L263" t="s">
        <v>552</v>
      </c>
      <c r="M263" t="str">
        <f t="shared" si="4"/>
        <v>HEREDIASANTO DOMINGOSANTO TOMAS</v>
      </c>
    </row>
    <row r="264" spans="7:13">
      <c r="G264" t="s">
        <v>553</v>
      </c>
      <c r="H264" t="s">
        <v>317</v>
      </c>
      <c r="J264" t="s">
        <v>156</v>
      </c>
      <c r="K264" t="s">
        <v>316</v>
      </c>
      <c r="L264" t="s">
        <v>553</v>
      </c>
      <c r="M264" t="str">
        <f t="shared" si="4"/>
        <v>HEREDIASANTO DOMINGOTURES</v>
      </c>
    </row>
    <row r="265" spans="7:13">
      <c r="G265" t="s">
        <v>554</v>
      </c>
      <c r="H265" t="s">
        <v>320</v>
      </c>
      <c r="J265" t="s">
        <v>156</v>
      </c>
      <c r="K265" t="s">
        <v>199</v>
      </c>
      <c r="L265" t="s">
        <v>554</v>
      </c>
      <c r="M265" t="str">
        <f t="shared" si="4"/>
        <v>HEREDIASARAPIQUICURENA</v>
      </c>
    </row>
    <row r="266" spans="7:13">
      <c r="G266" t="s">
        <v>555</v>
      </c>
      <c r="H266" t="s">
        <v>320</v>
      </c>
      <c r="J266" t="s">
        <v>156</v>
      </c>
      <c r="K266" t="s">
        <v>199</v>
      </c>
      <c r="L266" t="s">
        <v>555</v>
      </c>
      <c r="M266" t="str">
        <f t="shared" si="4"/>
        <v>HEREDIASARAPIQUILA VIRGEN</v>
      </c>
    </row>
    <row r="267" spans="7:13">
      <c r="G267" t="s">
        <v>556</v>
      </c>
      <c r="H267" t="s">
        <v>320</v>
      </c>
      <c r="J267" t="s">
        <v>156</v>
      </c>
      <c r="K267" t="s">
        <v>199</v>
      </c>
      <c r="L267" t="s">
        <v>556</v>
      </c>
      <c r="M267" t="str">
        <f t="shared" si="4"/>
        <v>HEREDIASARAPIQUILAS HORQUETAS</v>
      </c>
    </row>
    <row r="268" spans="7:13">
      <c r="G268" t="s">
        <v>557</v>
      </c>
      <c r="H268" t="s">
        <v>320</v>
      </c>
      <c r="J268" t="s">
        <v>156</v>
      </c>
      <c r="K268" t="s">
        <v>199</v>
      </c>
      <c r="L268" t="s">
        <v>557</v>
      </c>
      <c r="M268" t="str">
        <f t="shared" si="4"/>
        <v>HEREDIASARAPIQUILLANURAS DEL GASPAR</v>
      </c>
    </row>
    <row r="269" spans="7:13">
      <c r="G269" t="s">
        <v>558</v>
      </c>
      <c r="H269" t="s">
        <v>320</v>
      </c>
      <c r="J269" t="s">
        <v>156</v>
      </c>
      <c r="K269" t="s">
        <v>199</v>
      </c>
      <c r="L269" t="s">
        <v>558</v>
      </c>
      <c r="M269" t="str">
        <f t="shared" si="4"/>
        <v>HEREDIASARAPIQUIPUERTO VIEJO</v>
      </c>
    </row>
    <row r="270" spans="7:13">
      <c r="G270" t="s">
        <v>559</v>
      </c>
      <c r="H270" t="s">
        <v>322</v>
      </c>
      <c r="J270" t="s">
        <v>175</v>
      </c>
      <c r="K270" t="s">
        <v>321</v>
      </c>
      <c r="L270" t="s">
        <v>559</v>
      </c>
      <c r="M270" t="str">
        <f t="shared" si="4"/>
        <v>LIMONGUACIMODUACARI</v>
      </c>
    </row>
    <row r="271" spans="7:13">
      <c r="G271" t="s">
        <v>321</v>
      </c>
      <c r="H271" t="s">
        <v>322</v>
      </c>
      <c r="J271" t="s">
        <v>175</v>
      </c>
      <c r="K271" t="s">
        <v>321</v>
      </c>
      <c r="L271" t="s">
        <v>321</v>
      </c>
      <c r="M271" t="str">
        <f t="shared" si="4"/>
        <v>LIMONGUACIMOGUACIMO</v>
      </c>
    </row>
    <row r="272" spans="7:13">
      <c r="G272" t="s">
        <v>259</v>
      </c>
      <c r="H272" t="s">
        <v>322</v>
      </c>
      <c r="J272" t="s">
        <v>175</v>
      </c>
      <c r="K272" t="s">
        <v>321</v>
      </c>
      <c r="L272" t="s">
        <v>259</v>
      </c>
      <c r="M272" t="str">
        <f t="shared" si="4"/>
        <v>LIMONGUACIMOMERCEDES</v>
      </c>
    </row>
    <row r="273" spans="7:13">
      <c r="G273" t="s">
        <v>560</v>
      </c>
      <c r="H273" t="s">
        <v>322</v>
      </c>
      <c r="J273" t="s">
        <v>175</v>
      </c>
      <c r="K273" t="s">
        <v>321</v>
      </c>
      <c r="L273" t="s">
        <v>560</v>
      </c>
      <c r="M273" t="str">
        <f t="shared" si="4"/>
        <v>LIMONGUACIMOPOCORA</v>
      </c>
    </row>
    <row r="274" spans="7:13">
      <c r="G274" t="s">
        <v>561</v>
      </c>
      <c r="H274" t="s">
        <v>322</v>
      </c>
      <c r="J274" t="s">
        <v>175</v>
      </c>
      <c r="K274" t="s">
        <v>321</v>
      </c>
      <c r="L274" t="s">
        <v>561</v>
      </c>
      <c r="M274" t="str">
        <f t="shared" si="4"/>
        <v>LIMONGUACIMORIO JIMENEZ</v>
      </c>
    </row>
    <row r="275" spans="7:13">
      <c r="G275" t="s">
        <v>175</v>
      </c>
      <c r="H275" t="s">
        <v>325</v>
      </c>
      <c r="J275" t="s">
        <v>175</v>
      </c>
      <c r="K275" t="s">
        <v>175</v>
      </c>
      <c r="L275" t="s">
        <v>175</v>
      </c>
      <c r="M275" t="str">
        <f t="shared" si="4"/>
        <v>LIMONLIMONLIMON</v>
      </c>
    </row>
    <row r="276" spans="7:13">
      <c r="G276" t="s">
        <v>562</v>
      </c>
      <c r="H276" t="s">
        <v>325</v>
      </c>
      <c r="J276" t="s">
        <v>175</v>
      </c>
      <c r="K276" t="s">
        <v>175</v>
      </c>
      <c r="L276" t="s">
        <v>562</v>
      </c>
      <c r="M276" t="str">
        <f t="shared" si="4"/>
        <v>LIMONLIMONMATAMA</v>
      </c>
    </row>
    <row r="277" spans="7:13">
      <c r="G277" t="s">
        <v>563</v>
      </c>
      <c r="H277" t="s">
        <v>325</v>
      </c>
      <c r="J277" t="s">
        <v>175</v>
      </c>
      <c r="K277" t="s">
        <v>175</v>
      </c>
      <c r="L277" t="s">
        <v>563</v>
      </c>
      <c r="M277" t="str">
        <f t="shared" si="4"/>
        <v>LIMONLIMONRIO BLANCO</v>
      </c>
    </row>
    <row r="278" spans="7:13">
      <c r="G278" t="s">
        <v>564</v>
      </c>
      <c r="H278" t="s">
        <v>325</v>
      </c>
      <c r="J278" t="s">
        <v>175</v>
      </c>
      <c r="K278" t="s">
        <v>175</v>
      </c>
      <c r="L278" t="s">
        <v>564</v>
      </c>
      <c r="M278" t="str">
        <f t="shared" si="4"/>
        <v>LIMONLIMONVALLE LA ESTRELLA</v>
      </c>
    </row>
    <row r="279" spans="7:13">
      <c r="G279" t="s">
        <v>565</v>
      </c>
      <c r="H279" t="s">
        <v>329</v>
      </c>
      <c r="J279" t="s">
        <v>175</v>
      </c>
      <c r="K279" t="s">
        <v>328</v>
      </c>
      <c r="L279" t="s">
        <v>565</v>
      </c>
      <c r="M279" t="str">
        <f t="shared" si="4"/>
        <v>LIMONMATINABATAN</v>
      </c>
    </row>
    <row r="280" spans="7:13">
      <c r="G280" t="s">
        <v>566</v>
      </c>
      <c r="H280" t="s">
        <v>329</v>
      </c>
      <c r="J280" t="s">
        <v>175</v>
      </c>
      <c r="K280" t="s">
        <v>328</v>
      </c>
      <c r="L280" t="s">
        <v>566</v>
      </c>
      <c r="M280" t="str">
        <f t="shared" si="4"/>
        <v>LIMONMATINACARRANDI</v>
      </c>
    </row>
    <row r="281" spans="7:13">
      <c r="G281" t="s">
        <v>328</v>
      </c>
      <c r="H281" t="s">
        <v>329</v>
      </c>
      <c r="J281" t="s">
        <v>175</v>
      </c>
      <c r="K281" t="s">
        <v>328</v>
      </c>
      <c r="L281" t="s">
        <v>328</v>
      </c>
      <c r="M281" t="str">
        <f t="shared" si="4"/>
        <v>LIMONMATINAMATINA</v>
      </c>
    </row>
    <row r="282" spans="7:13">
      <c r="G282" t="s">
        <v>567</v>
      </c>
      <c r="H282" t="s">
        <v>332</v>
      </c>
      <c r="J282" t="s">
        <v>175</v>
      </c>
      <c r="K282" t="s">
        <v>331</v>
      </c>
      <c r="L282" t="s">
        <v>567</v>
      </c>
      <c r="M282" t="str">
        <f t="shared" si="4"/>
        <v>LIMONPOCOCICARIARI</v>
      </c>
    </row>
    <row r="283" spans="7:13">
      <c r="G283" t="s">
        <v>493</v>
      </c>
      <c r="H283" t="s">
        <v>332</v>
      </c>
      <c r="J283" t="s">
        <v>175</v>
      </c>
      <c r="K283" t="s">
        <v>331</v>
      </c>
      <c r="L283" t="s">
        <v>493</v>
      </c>
      <c r="M283" t="str">
        <f t="shared" si="4"/>
        <v>LIMONPOCOCICOLORADO</v>
      </c>
    </row>
    <row r="284" spans="7:13">
      <c r="G284" t="s">
        <v>568</v>
      </c>
      <c r="H284" t="s">
        <v>332</v>
      </c>
      <c r="J284" t="s">
        <v>175</v>
      </c>
      <c r="K284" t="s">
        <v>331</v>
      </c>
      <c r="L284" t="s">
        <v>568</v>
      </c>
      <c r="M284" t="str">
        <f t="shared" si="4"/>
        <v>LIMONPOCOCIGUAPILES</v>
      </c>
    </row>
    <row r="285" spans="7:13">
      <c r="G285" t="s">
        <v>229</v>
      </c>
      <c r="H285" t="s">
        <v>332</v>
      </c>
      <c r="J285" t="s">
        <v>175</v>
      </c>
      <c r="K285" t="s">
        <v>331</v>
      </c>
      <c r="L285" t="s">
        <v>229</v>
      </c>
      <c r="M285" t="str">
        <f t="shared" si="4"/>
        <v>LIMONPOCOCIJIMENEZ</v>
      </c>
    </row>
    <row r="286" spans="7:13">
      <c r="G286" t="s">
        <v>569</v>
      </c>
      <c r="H286" t="s">
        <v>332</v>
      </c>
      <c r="J286" t="s">
        <v>175</v>
      </c>
      <c r="K286" t="s">
        <v>331</v>
      </c>
      <c r="L286" t="s">
        <v>569</v>
      </c>
      <c r="M286" t="str">
        <f t="shared" si="4"/>
        <v>LIMONPOCOCIRITA</v>
      </c>
    </row>
    <row r="287" spans="7:13">
      <c r="G287" t="s">
        <v>570</v>
      </c>
      <c r="H287" t="s">
        <v>332</v>
      </c>
      <c r="J287" t="s">
        <v>175</v>
      </c>
      <c r="K287" t="s">
        <v>331</v>
      </c>
      <c r="L287" t="s">
        <v>570</v>
      </c>
      <c r="M287" t="str">
        <f t="shared" si="4"/>
        <v>LIMONPOCOCIROXANA</v>
      </c>
    </row>
    <row r="288" spans="7:13">
      <c r="G288" t="s">
        <v>571</v>
      </c>
      <c r="H288" t="s">
        <v>335</v>
      </c>
      <c r="J288" t="s">
        <v>175</v>
      </c>
      <c r="K288" t="s">
        <v>334</v>
      </c>
      <c r="L288" t="s">
        <v>571</v>
      </c>
      <c r="M288" t="str">
        <f t="shared" si="4"/>
        <v>LIMONSIQUIRRESALEGRIA</v>
      </c>
    </row>
    <row r="289" spans="7:13">
      <c r="G289" t="s">
        <v>572</v>
      </c>
      <c r="H289" t="s">
        <v>335</v>
      </c>
      <c r="J289" t="s">
        <v>175</v>
      </c>
      <c r="K289" t="s">
        <v>334</v>
      </c>
      <c r="L289" t="s">
        <v>572</v>
      </c>
      <c r="M289" t="str">
        <f t="shared" si="4"/>
        <v>LIMONSIQUIRRESEL CAIRO</v>
      </c>
    </row>
    <row r="290" spans="7:13">
      <c r="G290" t="s">
        <v>573</v>
      </c>
      <c r="H290" t="s">
        <v>335</v>
      </c>
      <c r="J290" t="s">
        <v>175</v>
      </c>
      <c r="K290" t="s">
        <v>334</v>
      </c>
      <c r="L290" t="s">
        <v>573</v>
      </c>
      <c r="M290" t="str">
        <f t="shared" si="4"/>
        <v>LIMONSIQUIRRESFLORIDA</v>
      </c>
    </row>
    <row r="291" spans="7:13">
      <c r="G291" t="s">
        <v>574</v>
      </c>
      <c r="H291" t="s">
        <v>335</v>
      </c>
      <c r="J291" t="s">
        <v>175</v>
      </c>
      <c r="K291" t="s">
        <v>334</v>
      </c>
      <c r="L291" t="s">
        <v>574</v>
      </c>
      <c r="M291" t="str">
        <f t="shared" si="4"/>
        <v>LIMONSIQUIRRESGERMANIA</v>
      </c>
    </row>
    <row r="292" spans="7:13">
      <c r="G292" t="s">
        <v>575</v>
      </c>
      <c r="H292" t="s">
        <v>335</v>
      </c>
      <c r="J292" t="s">
        <v>175</v>
      </c>
      <c r="K292" t="s">
        <v>334</v>
      </c>
      <c r="L292" t="s">
        <v>575</v>
      </c>
      <c r="M292" t="str">
        <f t="shared" si="4"/>
        <v>LIMONSIQUIRRESPACUARITO</v>
      </c>
    </row>
    <row r="293" spans="7:13">
      <c r="G293" t="s">
        <v>334</v>
      </c>
      <c r="H293" t="s">
        <v>335</v>
      </c>
      <c r="J293" t="s">
        <v>175</v>
      </c>
      <c r="K293" t="s">
        <v>334</v>
      </c>
      <c r="L293" t="s">
        <v>334</v>
      </c>
      <c r="M293" t="str">
        <f t="shared" si="4"/>
        <v>LIMONSIQUIRRESSIQUIRRES</v>
      </c>
    </row>
    <row r="294" spans="7:13">
      <c r="G294" t="s">
        <v>576</v>
      </c>
      <c r="H294" t="s">
        <v>338</v>
      </c>
      <c r="J294" t="s">
        <v>175</v>
      </c>
      <c r="K294" t="s">
        <v>337</v>
      </c>
      <c r="L294" t="s">
        <v>576</v>
      </c>
      <c r="M294" t="str">
        <f t="shared" si="4"/>
        <v>LIMONTALAMANCABRATSI</v>
      </c>
    </row>
    <row r="295" spans="7:13">
      <c r="G295" t="s">
        <v>577</v>
      </c>
      <c r="H295" t="s">
        <v>338</v>
      </c>
      <c r="J295" t="s">
        <v>175</v>
      </c>
      <c r="K295" t="s">
        <v>337</v>
      </c>
      <c r="L295" t="s">
        <v>577</v>
      </c>
      <c r="M295" t="str">
        <f t="shared" si="4"/>
        <v>LIMONTALAMANCACAHUITA</v>
      </c>
    </row>
    <row r="296" spans="7:13">
      <c r="G296" t="s">
        <v>578</v>
      </c>
      <c r="H296" t="s">
        <v>338</v>
      </c>
      <c r="J296" t="s">
        <v>175</v>
      </c>
      <c r="K296" t="s">
        <v>337</v>
      </c>
      <c r="L296" t="s">
        <v>578</v>
      </c>
      <c r="M296" t="str">
        <f t="shared" si="4"/>
        <v>LIMONTALAMANCASIXAOLA</v>
      </c>
    </row>
    <row r="297" spans="7:13">
      <c r="G297" t="s">
        <v>579</v>
      </c>
      <c r="H297" t="s">
        <v>338</v>
      </c>
      <c r="J297" t="s">
        <v>175</v>
      </c>
      <c r="K297" t="s">
        <v>337</v>
      </c>
      <c r="L297" t="s">
        <v>579</v>
      </c>
      <c r="M297" t="str">
        <f t="shared" si="4"/>
        <v>LIMONTALAMANCATELIRE</v>
      </c>
    </row>
    <row r="298" spans="7:13">
      <c r="G298" t="s">
        <v>580</v>
      </c>
      <c r="H298" t="s">
        <v>341</v>
      </c>
      <c r="J298" t="s">
        <v>168</v>
      </c>
      <c r="K298" t="s">
        <v>340</v>
      </c>
      <c r="L298" t="s">
        <v>580</v>
      </c>
      <c r="M298" t="str">
        <f t="shared" si="4"/>
        <v>PUNTARENASAGUIRRENARANJITO</v>
      </c>
    </row>
    <row r="299" spans="7:13">
      <c r="G299" t="s">
        <v>581</v>
      </c>
      <c r="H299" t="s">
        <v>341</v>
      </c>
      <c r="J299" t="s">
        <v>168</v>
      </c>
      <c r="K299" t="s">
        <v>340</v>
      </c>
      <c r="L299" t="s">
        <v>581</v>
      </c>
      <c r="M299" t="str">
        <f t="shared" si="4"/>
        <v>PUNTARENASAGUIRREQUEPOS</v>
      </c>
    </row>
    <row r="300" spans="7:13">
      <c r="G300" t="s">
        <v>582</v>
      </c>
      <c r="H300" t="s">
        <v>341</v>
      </c>
      <c r="J300" t="s">
        <v>168</v>
      </c>
      <c r="K300" t="s">
        <v>340</v>
      </c>
      <c r="L300" t="s">
        <v>582</v>
      </c>
      <c r="M300" t="str">
        <f t="shared" si="4"/>
        <v>PUNTARENASAGUIRRESAVEGRE</v>
      </c>
    </row>
    <row r="301" spans="7:13">
      <c r="G301" t="s">
        <v>583</v>
      </c>
      <c r="H301" t="s">
        <v>343</v>
      </c>
      <c r="J301" t="s">
        <v>168</v>
      </c>
      <c r="K301" t="s">
        <v>342</v>
      </c>
      <c r="L301" t="s">
        <v>583</v>
      </c>
      <c r="M301" t="str">
        <f t="shared" si="4"/>
        <v>PUNTARENASBUENOS AIRESBIOLLEY</v>
      </c>
    </row>
    <row r="302" spans="7:13">
      <c r="G302" t="s">
        <v>584</v>
      </c>
      <c r="H302" t="s">
        <v>343</v>
      </c>
      <c r="J302" t="s">
        <v>168</v>
      </c>
      <c r="K302" t="s">
        <v>342</v>
      </c>
      <c r="L302" t="s">
        <v>584</v>
      </c>
      <c r="M302" t="str">
        <f t="shared" si="4"/>
        <v>PUNTARENASBUENOS AIRESBORUCA</v>
      </c>
    </row>
    <row r="303" spans="7:13">
      <c r="G303" t="s">
        <v>585</v>
      </c>
      <c r="H303" t="s">
        <v>343</v>
      </c>
      <c r="J303" t="s">
        <v>168</v>
      </c>
      <c r="K303" t="s">
        <v>342</v>
      </c>
      <c r="L303" t="s">
        <v>585</v>
      </c>
      <c r="M303" t="str">
        <f t="shared" si="4"/>
        <v>PUNTARENASBUENOS AIRESBRUNKA</v>
      </c>
    </row>
    <row r="304" spans="7:13">
      <c r="G304" t="s">
        <v>342</v>
      </c>
      <c r="H304" t="s">
        <v>343</v>
      </c>
      <c r="J304" t="s">
        <v>168</v>
      </c>
      <c r="K304" t="s">
        <v>342</v>
      </c>
      <c r="L304" t="s">
        <v>342</v>
      </c>
      <c r="M304" t="str">
        <f t="shared" si="4"/>
        <v>PUNTARENASBUENOS AIRESBUENOS AIRES</v>
      </c>
    </row>
    <row r="305" spans="7:13">
      <c r="G305" t="s">
        <v>586</v>
      </c>
      <c r="H305" t="s">
        <v>343</v>
      </c>
      <c r="J305" t="s">
        <v>168</v>
      </c>
      <c r="K305" t="s">
        <v>342</v>
      </c>
      <c r="L305" t="s">
        <v>586</v>
      </c>
      <c r="M305" t="str">
        <f t="shared" si="4"/>
        <v>PUNTARENASBUENOS AIRESCHANGUENA</v>
      </c>
    </row>
    <row r="306" spans="7:13">
      <c r="G306" t="s">
        <v>587</v>
      </c>
      <c r="H306" t="s">
        <v>343</v>
      </c>
      <c r="J306" t="s">
        <v>168</v>
      </c>
      <c r="K306" t="s">
        <v>342</v>
      </c>
      <c r="L306" t="s">
        <v>587</v>
      </c>
      <c r="M306" t="str">
        <f t="shared" si="4"/>
        <v>PUNTARENASBUENOS AIRESCOLINAS</v>
      </c>
    </row>
    <row r="307" spans="7:13">
      <c r="G307" t="s">
        <v>588</v>
      </c>
      <c r="H307" t="s">
        <v>343</v>
      </c>
      <c r="J307" t="s">
        <v>168</v>
      </c>
      <c r="K307" t="s">
        <v>342</v>
      </c>
      <c r="L307" t="s">
        <v>588</v>
      </c>
      <c r="M307" t="str">
        <f t="shared" si="4"/>
        <v>PUNTARENASBUENOS AIRESPILAS</v>
      </c>
    </row>
    <row r="308" spans="7:13">
      <c r="G308" t="s">
        <v>589</v>
      </c>
      <c r="H308" t="s">
        <v>343</v>
      </c>
      <c r="J308" t="s">
        <v>168</v>
      </c>
      <c r="K308" t="s">
        <v>342</v>
      </c>
      <c r="L308" t="s">
        <v>589</v>
      </c>
      <c r="M308" t="str">
        <f t="shared" si="4"/>
        <v>PUNTARENASBUENOS AIRESPOTRERO GRANDE</v>
      </c>
    </row>
    <row r="309" spans="7:13">
      <c r="G309" t="s">
        <v>590</v>
      </c>
      <c r="H309" t="s">
        <v>343</v>
      </c>
      <c r="J309" t="s">
        <v>168</v>
      </c>
      <c r="K309" t="s">
        <v>342</v>
      </c>
      <c r="L309" t="s">
        <v>590</v>
      </c>
      <c r="M309" t="str">
        <f t="shared" si="4"/>
        <v>PUNTARENASBUENOS AIRESVOLCAN</v>
      </c>
    </row>
    <row r="310" spans="7:13">
      <c r="G310" t="s">
        <v>591</v>
      </c>
      <c r="H310" t="s">
        <v>347</v>
      </c>
      <c r="J310" t="s">
        <v>168</v>
      </c>
      <c r="K310" t="s">
        <v>346</v>
      </c>
      <c r="L310" t="s">
        <v>591</v>
      </c>
      <c r="M310" t="str">
        <f t="shared" si="4"/>
        <v>PUNTARENASCORREDORESCANOAS</v>
      </c>
    </row>
    <row r="311" spans="7:13">
      <c r="G311" t="s">
        <v>346</v>
      </c>
      <c r="H311" t="s">
        <v>347</v>
      </c>
      <c r="J311" t="s">
        <v>168</v>
      </c>
      <c r="K311" t="s">
        <v>346</v>
      </c>
      <c r="L311" t="s">
        <v>346</v>
      </c>
      <c r="M311" t="str">
        <f t="shared" si="4"/>
        <v>PUNTARENASCORREDORESCORREDORES</v>
      </c>
    </row>
    <row r="312" spans="7:13">
      <c r="G312" t="s">
        <v>592</v>
      </c>
      <c r="H312" t="s">
        <v>347</v>
      </c>
      <c r="J312" t="s">
        <v>168</v>
      </c>
      <c r="K312" t="s">
        <v>346</v>
      </c>
      <c r="L312" t="s">
        <v>592</v>
      </c>
      <c r="M312" t="str">
        <f t="shared" si="4"/>
        <v>PUNTARENASCORREDORESLA CUESTA</v>
      </c>
    </row>
    <row r="313" spans="7:13">
      <c r="G313" t="s">
        <v>593</v>
      </c>
      <c r="H313" t="s">
        <v>347</v>
      </c>
      <c r="J313" t="s">
        <v>168</v>
      </c>
      <c r="K313" t="s">
        <v>346</v>
      </c>
      <c r="L313" t="s">
        <v>593</v>
      </c>
      <c r="M313" t="str">
        <f t="shared" si="4"/>
        <v>PUNTARENASCORREDORESLAUREL</v>
      </c>
    </row>
    <row r="314" spans="7:13">
      <c r="G314" t="s">
        <v>594</v>
      </c>
      <c r="H314" t="s">
        <v>350</v>
      </c>
      <c r="J314" t="s">
        <v>168</v>
      </c>
      <c r="K314" t="s">
        <v>349</v>
      </c>
      <c r="L314" t="s">
        <v>594</v>
      </c>
      <c r="M314" t="str">
        <f t="shared" si="4"/>
        <v>PUNTARENASCOTO BRUSAGUABUENA</v>
      </c>
    </row>
    <row r="315" spans="7:13">
      <c r="G315" t="s">
        <v>595</v>
      </c>
      <c r="H315" t="s">
        <v>350</v>
      </c>
      <c r="J315" t="s">
        <v>168</v>
      </c>
      <c r="K315" t="s">
        <v>349</v>
      </c>
      <c r="L315" t="s">
        <v>595</v>
      </c>
      <c r="M315" t="str">
        <f t="shared" si="4"/>
        <v>PUNTARENASCOTO BRUSLIMONCITO</v>
      </c>
    </row>
    <row r="316" spans="7:13">
      <c r="G316" t="s">
        <v>596</v>
      </c>
      <c r="H316" t="s">
        <v>350</v>
      </c>
      <c r="J316" t="s">
        <v>168</v>
      </c>
      <c r="K316" t="s">
        <v>349</v>
      </c>
      <c r="L316" t="s">
        <v>596</v>
      </c>
      <c r="M316" t="str">
        <f t="shared" si="4"/>
        <v>PUNTARENASCOTO BRUSPITTIER</v>
      </c>
    </row>
    <row r="317" spans="7:13">
      <c r="G317" t="s">
        <v>597</v>
      </c>
      <c r="H317" t="s">
        <v>350</v>
      </c>
      <c r="J317" t="s">
        <v>168</v>
      </c>
      <c r="K317" t="s">
        <v>349</v>
      </c>
      <c r="L317" t="s">
        <v>597</v>
      </c>
      <c r="M317" t="str">
        <f t="shared" si="4"/>
        <v>PUNTARENASCOTO BRUSSABALITO</v>
      </c>
    </row>
    <row r="318" spans="7:13">
      <c r="G318" t="s">
        <v>598</v>
      </c>
      <c r="H318" t="s">
        <v>350</v>
      </c>
      <c r="J318" t="s">
        <v>168</v>
      </c>
      <c r="K318" t="s">
        <v>349</v>
      </c>
      <c r="L318" t="s">
        <v>598</v>
      </c>
      <c r="M318" t="str">
        <f t="shared" si="4"/>
        <v>PUNTARENASCOTO BRUSSAN VITO</v>
      </c>
    </row>
    <row r="319" spans="7:13">
      <c r="G319" t="s">
        <v>599</v>
      </c>
      <c r="H319" t="s">
        <v>354</v>
      </c>
      <c r="J319" t="s">
        <v>168</v>
      </c>
      <c r="K319" t="s">
        <v>353</v>
      </c>
      <c r="L319" t="s">
        <v>599</v>
      </c>
      <c r="M319" t="str">
        <f t="shared" si="4"/>
        <v>PUNTARENASESPARZAESPIRITU SANTO</v>
      </c>
    </row>
    <row r="320" spans="7:13">
      <c r="G320" t="s">
        <v>600</v>
      </c>
      <c r="H320" t="s">
        <v>354</v>
      </c>
      <c r="J320" t="s">
        <v>168</v>
      </c>
      <c r="K320" t="s">
        <v>353</v>
      </c>
      <c r="L320" t="s">
        <v>600</v>
      </c>
      <c r="M320" t="str">
        <f t="shared" si="4"/>
        <v>PUNTARENASESPARZAMACACONA</v>
      </c>
    </row>
    <row r="321" spans="7:13">
      <c r="G321" t="s">
        <v>339</v>
      </c>
      <c r="H321" t="s">
        <v>354</v>
      </c>
      <c r="J321" t="s">
        <v>168</v>
      </c>
      <c r="K321" t="s">
        <v>353</v>
      </c>
      <c r="L321" t="s">
        <v>339</v>
      </c>
      <c r="M321" t="str">
        <f t="shared" si="4"/>
        <v>PUNTARENASESPARZASAN JERONIMO</v>
      </c>
    </row>
    <row r="322" spans="7:13">
      <c r="G322" t="s">
        <v>601</v>
      </c>
      <c r="H322" t="s">
        <v>354</v>
      </c>
      <c r="J322" t="s">
        <v>168</v>
      </c>
      <c r="K322" t="s">
        <v>353</v>
      </c>
      <c r="L322" t="s">
        <v>601</v>
      </c>
      <c r="M322" t="str">
        <f t="shared" si="4"/>
        <v>PUNTARENASESPARZASAN JUAN GRANDE</v>
      </c>
    </row>
    <row r="323" spans="7:13">
      <c r="G323" t="s">
        <v>194</v>
      </c>
      <c r="H323" t="s">
        <v>354</v>
      </c>
      <c r="J323" t="s">
        <v>168</v>
      </c>
      <c r="K323" t="s">
        <v>353</v>
      </c>
      <c r="L323" t="s">
        <v>194</v>
      </c>
      <c r="M323" t="str">
        <f t="shared" ref="M323:M386" si="5">+J323&amp;K323&amp;L323</f>
        <v>PUNTARENASESPARZASAN RAFAEL</v>
      </c>
    </row>
    <row r="324" spans="7:13">
      <c r="G324" t="s">
        <v>602</v>
      </c>
      <c r="H324" t="s">
        <v>357</v>
      </c>
      <c r="J324" t="s">
        <v>168</v>
      </c>
      <c r="K324" t="s">
        <v>356</v>
      </c>
      <c r="L324" t="s">
        <v>602</v>
      </c>
      <c r="M324" t="str">
        <f t="shared" si="5"/>
        <v>PUNTARENASGARABITOJACO</v>
      </c>
    </row>
    <row r="325" spans="7:13">
      <c r="G325" t="s">
        <v>603</v>
      </c>
      <c r="H325" t="s">
        <v>357</v>
      </c>
      <c r="J325" t="s">
        <v>168</v>
      </c>
      <c r="K325" t="s">
        <v>356</v>
      </c>
      <c r="L325" t="s">
        <v>603</v>
      </c>
      <c r="M325" t="str">
        <f t="shared" si="5"/>
        <v>PUNTARENASGARABITOTARCOLES</v>
      </c>
    </row>
    <row r="326" spans="7:13">
      <c r="G326" t="s">
        <v>359</v>
      </c>
      <c r="H326" t="s">
        <v>360</v>
      </c>
      <c r="J326" t="s">
        <v>168</v>
      </c>
      <c r="K326" t="s">
        <v>359</v>
      </c>
      <c r="L326" t="s">
        <v>359</v>
      </c>
      <c r="M326" t="str">
        <f t="shared" si="5"/>
        <v>PUNTARENASGOLFITOGOLFITO</v>
      </c>
    </row>
    <row r="327" spans="7:13">
      <c r="G327" t="s">
        <v>604</v>
      </c>
      <c r="H327" t="s">
        <v>360</v>
      </c>
      <c r="J327" t="s">
        <v>168</v>
      </c>
      <c r="K327" t="s">
        <v>359</v>
      </c>
      <c r="L327" t="s">
        <v>604</v>
      </c>
      <c r="M327" t="str">
        <f t="shared" si="5"/>
        <v>PUNTARENASGOLFITOGUAYCARA</v>
      </c>
    </row>
    <row r="328" spans="7:13">
      <c r="G328" t="s">
        <v>605</v>
      </c>
      <c r="H328" t="s">
        <v>360</v>
      </c>
      <c r="J328" t="s">
        <v>168</v>
      </c>
      <c r="K328" t="s">
        <v>359</v>
      </c>
      <c r="L328" t="s">
        <v>605</v>
      </c>
      <c r="M328" t="str">
        <f t="shared" si="5"/>
        <v>PUNTARENASGOLFITOPAVON</v>
      </c>
    </row>
    <row r="329" spans="7:13">
      <c r="G329" t="s">
        <v>606</v>
      </c>
      <c r="H329" t="s">
        <v>360</v>
      </c>
      <c r="J329" t="s">
        <v>168</v>
      </c>
      <c r="K329" t="s">
        <v>359</v>
      </c>
      <c r="L329" t="s">
        <v>606</v>
      </c>
      <c r="M329" t="str">
        <f t="shared" si="5"/>
        <v>PUNTARENASGOLFITOPUERTO JIMENEZ</v>
      </c>
    </row>
    <row r="330" spans="7:13">
      <c r="G330" t="s">
        <v>233</v>
      </c>
      <c r="H330" t="s">
        <v>363</v>
      </c>
      <c r="J330" t="s">
        <v>168</v>
      </c>
      <c r="K330" t="s">
        <v>362</v>
      </c>
      <c r="L330" t="s">
        <v>233</v>
      </c>
      <c r="M330" t="str">
        <f t="shared" si="5"/>
        <v>PUNTARENASMONTES DE OROLA UNION</v>
      </c>
    </row>
    <row r="331" spans="7:13">
      <c r="G331" t="s">
        <v>607</v>
      </c>
      <c r="H331" t="s">
        <v>363</v>
      </c>
      <c r="J331" t="s">
        <v>168</v>
      </c>
      <c r="K331" t="s">
        <v>362</v>
      </c>
      <c r="L331" t="s">
        <v>607</v>
      </c>
      <c r="M331" t="str">
        <f t="shared" si="5"/>
        <v>PUNTARENASMONTES DE OROMIRAMAR</v>
      </c>
    </row>
    <row r="332" spans="7:13">
      <c r="G332" t="s">
        <v>187</v>
      </c>
      <c r="H332" t="s">
        <v>363</v>
      </c>
      <c r="J332" t="s">
        <v>168</v>
      </c>
      <c r="K332" t="s">
        <v>362</v>
      </c>
      <c r="L332" t="s">
        <v>187</v>
      </c>
      <c r="M332" t="str">
        <f t="shared" si="5"/>
        <v>PUNTARENASMONTES DE OROSAN ISIDRO</v>
      </c>
    </row>
    <row r="333" spans="7:13">
      <c r="G333" t="s">
        <v>608</v>
      </c>
      <c r="H333" t="s">
        <v>366</v>
      </c>
      <c r="J333" t="s">
        <v>168</v>
      </c>
      <c r="K333" t="s">
        <v>365</v>
      </c>
      <c r="L333" t="s">
        <v>608</v>
      </c>
      <c r="M333" t="str">
        <f t="shared" si="5"/>
        <v>PUNTARENASOSABAHIA BALLENA</v>
      </c>
    </row>
    <row r="334" spans="7:13">
      <c r="G334" t="s">
        <v>609</v>
      </c>
      <c r="H334" t="s">
        <v>366</v>
      </c>
      <c r="J334" t="s">
        <v>168</v>
      </c>
      <c r="K334" t="s">
        <v>365</v>
      </c>
      <c r="L334" t="s">
        <v>609</v>
      </c>
      <c r="M334" t="str">
        <f t="shared" si="5"/>
        <v>PUNTARENASOSAPALMAR</v>
      </c>
    </row>
    <row r="335" spans="7:13">
      <c r="G335" t="s">
        <v>610</v>
      </c>
      <c r="H335" t="s">
        <v>366</v>
      </c>
      <c r="J335" t="s">
        <v>168</v>
      </c>
      <c r="K335" t="s">
        <v>365</v>
      </c>
      <c r="L335" t="s">
        <v>610</v>
      </c>
      <c r="M335" t="str">
        <f t="shared" si="5"/>
        <v>PUNTARENASOSAPIEDRAS BLANCAS</v>
      </c>
    </row>
    <row r="336" spans="7:13">
      <c r="G336" t="s">
        <v>611</v>
      </c>
      <c r="H336" t="s">
        <v>366</v>
      </c>
      <c r="J336" t="s">
        <v>168</v>
      </c>
      <c r="K336" t="s">
        <v>365</v>
      </c>
      <c r="L336" t="s">
        <v>611</v>
      </c>
      <c r="M336" t="str">
        <f t="shared" si="5"/>
        <v>PUNTARENASOSAPUERTO CORTES</v>
      </c>
    </row>
    <row r="337" spans="7:13">
      <c r="G337" t="s">
        <v>612</v>
      </c>
      <c r="H337" t="s">
        <v>366</v>
      </c>
      <c r="J337" t="s">
        <v>168</v>
      </c>
      <c r="K337" t="s">
        <v>365</v>
      </c>
      <c r="L337" t="s">
        <v>612</v>
      </c>
      <c r="M337" t="str">
        <f t="shared" si="5"/>
        <v>PUNTARENASOSASIERPE</v>
      </c>
    </row>
    <row r="338" spans="7:13">
      <c r="G338" t="s">
        <v>367</v>
      </c>
      <c r="H338" t="s">
        <v>368</v>
      </c>
      <c r="J338" t="s">
        <v>168</v>
      </c>
      <c r="K338" t="s">
        <v>367</v>
      </c>
      <c r="L338" t="s">
        <v>367</v>
      </c>
      <c r="M338" t="str">
        <f t="shared" si="5"/>
        <v>PUNTARENASPARRITAPARRITA</v>
      </c>
    </row>
    <row r="339" spans="7:13">
      <c r="G339" t="s">
        <v>613</v>
      </c>
      <c r="H339" t="s">
        <v>370</v>
      </c>
      <c r="J339" t="s">
        <v>168</v>
      </c>
      <c r="K339" t="s">
        <v>168</v>
      </c>
      <c r="L339" t="s">
        <v>613</v>
      </c>
      <c r="M339" t="str">
        <f t="shared" si="5"/>
        <v>PUNTARENASPUNTARENASACAPULCO</v>
      </c>
    </row>
    <row r="340" spans="7:13">
      <c r="G340" t="s">
        <v>614</v>
      </c>
      <c r="H340" t="s">
        <v>370</v>
      </c>
      <c r="J340" t="s">
        <v>168</v>
      </c>
      <c r="K340" t="s">
        <v>168</v>
      </c>
      <c r="L340" t="s">
        <v>614</v>
      </c>
      <c r="M340" t="str">
        <f t="shared" si="5"/>
        <v>PUNTARENASPUNTARENASARANCIBIA</v>
      </c>
    </row>
    <row r="341" spans="7:13">
      <c r="G341" t="s">
        <v>615</v>
      </c>
      <c r="H341" t="s">
        <v>370</v>
      </c>
      <c r="J341" t="s">
        <v>168</v>
      </c>
      <c r="K341" t="s">
        <v>168</v>
      </c>
      <c r="L341" t="s">
        <v>615</v>
      </c>
      <c r="M341" t="str">
        <f t="shared" si="5"/>
        <v>PUNTARENASPUNTARENASBARRANCA</v>
      </c>
    </row>
    <row r="342" spans="7:13">
      <c r="G342" t="s">
        <v>616</v>
      </c>
      <c r="H342" t="s">
        <v>370</v>
      </c>
      <c r="J342" t="s">
        <v>168</v>
      </c>
      <c r="K342" t="s">
        <v>168</v>
      </c>
      <c r="L342" t="s">
        <v>616</v>
      </c>
      <c r="M342" t="str">
        <f t="shared" si="5"/>
        <v>PUNTARENASPUNTARENASCHACARITA</v>
      </c>
    </row>
    <row r="343" spans="7:13">
      <c r="G343" t="s">
        <v>617</v>
      </c>
      <c r="H343" t="s">
        <v>370</v>
      </c>
      <c r="J343" t="s">
        <v>168</v>
      </c>
      <c r="K343" t="s">
        <v>168</v>
      </c>
      <c r="L343" t="s">
        <v>617</v>
      </c>
      <c r="M343" t="str">
        <f t="shared" si="5"/>
        <v>PUNTARENASPUNTARENASCHIRA</v>
      </c>
    </row>
    <row r="344" spans="7:13">
      <c r="G344" t="s">
        <v>618</v>
      </c>
      <c r="H344" t="s">
        <v>370</v>
      </c>
      <c r="J344" t="s">
        <v>168</v>
      </c>
      <c r="K344" t="s">
        <v>168</v>
      </c>
      <c r="L344" t="s">
        <v>618</v>
      </c>
      <c r="M344" t="str">
        <f t="shared" si="5"/>
        <v>PUNTARENASPUNTARENASCHOMES</v>
      </c>
    </row>
    <row r="345" spans="7:13">
      <c r="G345" t="s">
        <v>619</v>
      </c>
      <c r="H345" t="s">
        <v>370</v>
      </c>
      <c r="J345" t="s">
        <v>168</v>
      </c>
      <c r="K345" t="s">
        <v>168</v>
      </c>
      <c r="L345" t="s">
        <v>619</v>
      </c>
      <c r="M345" t="str">
        <f t="shared" si="5"/>
        <v>PUNTARENASPUNTARENASCOBANO</v>
      </c>
    </row>
    <row r="346" spans="7:13">
      <c r="G346" t="s">
        <v>620</v>
      </c>
      <c r="H346" t="s">
        <v>370</v>
      </c>
      <c r="J346" t="s">
        <v>168</v>
      </c>
      <c r="K346" t="s">
        <v>168</v>
      </c>
      <c r="L346" t="s">
        <v>620</v>
      </c>
      <c r="M346" t="str">
        <f t="shared" si="5"/>
        <v>PUNTARENASPUNTARENASEL ROBLE</v>
      </c>
    </row>
    <row r="347" spans="7:13">
      <c r="G347" t="s">
        <v>621</v>
      </c>
      <c r="H347" t="s">
        <v>370</v>
      </c>
      <c r="J347" t="s">
        <v>168</v>
      </c>
      <c r="K347" t="s">
        <v>168</v>
      </c>
      <c r="L347" t="s">
        <v>621</v>
      </c>
      <c r="M347" t="str">
        <f t="shared" si="5"/>
        <v>PUNTARENASPUNTARENASGUACIMAL</v>
      </c>
    </row>
    <row r="348" spans="7:13">
      <c r="G348" t="s">
        <v>622</v>
      </c>
      <c r="H348" t="s">
        <v>370</v>
      </c>
      <c r="J348" t="s">
        <v>168</v>
      </c>
      <c r="K348" t="s">
        <v>168</v>
      </c>
      <c r="L348" t="s">
        <v>622</v>
      </c>
      <c r="M348" t="str">
        <f t="shared" si="5"/>
        <v>PUNTARENASPUNTARENASISLA DEL COCO</v>
      </c>
    </row>
    <row r="349" spans="7:13">
      <c r="G349" t="s">
        <v>623</v>
      </c>
      <c r="H349" t="s">
        <v>370</v>
      </c>
      <c r="J349" t="s">
        <v>168</v>
      </c>
      <c r="K349" t="s">
        <v>168</v>
      </c>
      <c r="L349" t="s">
        <v>623</v>
      </c>
      <c r="M349" t="str">
        <f t="shared" si="5"/>
        <v>PUNTARENASPUNTARENASLEPANTO</v>
      </c>
    </row>
    <row r="350" spans="7:13">
      <c r="G350" t="s">
        <v>624</v>
      </c>
      <c r="H350" t="s">
        <v>370</v>
      </c>
      <c r="J350" t="s">
        <v>168</v>
      </c>
      <c r="K350" t="s">
        <v>168</v>
      </c>
      <c r="L350" t="s">
        <v>624</v>
      </c>
      <c r="M350" t="str">
        <f t="shared" si="5"/>
        <v>PUNTARENASPUNTARENASMANZANILLO</v>
      </c>
    </row>
    <row r="351" spans="7:13">
      <c r="G351" t="s">
        <v>625</v>
      </c>
      <c r="H351" t="s">
        <v>370</v>
      </c>
      <c r="J351" t="s">
        <v>168</v>
      </c>
      <c r="K351" t="s">
        <v>168</v>
      </c>
      <c r="L351" t="s">
        <v>625</v>
      </c>
      <c r="M351" t="str">
        <f t="shared" si="5"/>
        <v>PUNTARENASPUNTARENASMONTE VERDE</v>
      </c>
    </row>
    <row r="352" spans="7:13">
      <c r="G352" t="s">
        <v>626</v>
      </c>
      <c r="H352" t="s">
        <v>370</v>
      </c>
      <c r="J352" t="s">
        <v>168</v>
      </c>
      <c r="K352" t="s">
        <v>168</v>
      </c>
      <c r="L352" t="s">
        <v>626</v>
      </c>
      <c r="M352" t="str">
        <f t="shared" si="5"/>
        <v>PUNTARENASPUNTARENASPAQUERA</v>
      </c>
    </row>
    <row r="353" spans="7:13">
      <c r="G353" t="s">
        <v>627</v>
      </c>
      <c r="H353" t="s">
        <v>370</v>
      </c>
      <c r="J353" t="s">
        <v>168</v>
      </c>
      <c r="K353" t="s">
        <v>168</v>
      </c>
      <c r="L353" t="s">
        <v>627</v>
      </c>
      <c r="M353" t="str">
        <f t="shared" si="5"/>
        <v>PUNTARENASPUNTARENASPITAHAYA</v>
      </c>
    </row>
    <row r="354" spans="7:13">
      <c r="G354" t="s">
        <v>168</v>
      </c>
      <c r="H354" t="s">
        <v>370</v>
      </c>
      <c r="J354" t="s">
        <v>168</v>
      </c>
      <c r="K354" t="s">
        <v>168</v>
      </c>
      <c r="L354" t="s">
        <v>168</v>
      </c>
      <c r="M354" t="str">
        <f t="shared" si="5"/>
        <v>PUNTARENASPUNTARENASPUNTARENAS</v>
      </c>
    </row>
    <row r="355" spans="7:13">
      <c r="G355" t="s">
        <v>628</v>
      </c>
      <c r="H355" t="s">
        <v>373</v>
      </c>
      <c r="J355" t="s">
        <v>375</v>
      </c>
      <c r="K355" t="s">
        <v>372</v>
      </c>
      <c r="L355" t="s">
        <v>628</v>
      </c>
      <c r="M355" t="str">
        <f t="shared" si="5"/>
        <v>SANJOSEACOSTACANGREJAL</v>
      </c>
    </row>
    <row r="356" spans="7:13">
      <c r="G356" t="s">
        <v>629</v>
      </c>
      <c r="H356" t="s">
        <v>373</v>
      </c>
      <c r="J356" t="s">
        <v>375</v>
      </c>
      <c r="K356" t="s">
        <v>372</v>
      </c>
      <c r="L356" t="s">
        <v>629</v>
      </c>
      <c r="M356" t="str">
        <f t="shared" si="5"/>
        <v>SANJOSEACOSTAGUAITIL</v>
      </c>
    </row>
    <row r="357" spans="7:13">
      <c r="G357" t="s">
        <v>630</v>
      </c>
      <c r="H357" t="s">
        <v>373</v>
      </c>
      <c r="J357" t="s">
        <v>375</v>
      </c>
      <c r="K357" t="s">
        <v>372</v>
      </c>
      <c r="L357" t="s">
        <v>630</v>
      </c>
      <c r="M357" t="str">
        <f t="shared" si="5"/>
        <v>SANJOSEACOSTAPALMICHAL</v>
      </c>
    </row>
    <row r="358" spans="7:13">
      <c r="G358" t="s">
        <v>631</v>
      </c>
      <c r="H358" t="s">
        <v>373</v>
      </c>
      <c r="J358" t="s">
        <v>375</v>
      </c>
      <c r="K358" t="s">
        <v>372</v>
      </c>
      <c r="L358" t="s">
        <v>631</v>
      </c>
      <c r="M358" t="str">
        <f t="shared" si="5"/>
        <v>SANJOSEACOSTASABANILLAS</v>
      </c>
    </row>
    <row r="359" spans="7:13">
      <c r="G359" t="s">
        <v>632</v>
      </c>
      <c r="H359" t="s">
        <v>373</v>
      </c>
      <c r="J359" t="s">
        <v>375</v>
      </c>
      <c r="K359" t="s">
        <v>372</v>
      </c>
      <c r="L359" t="s">
        <v>632</v>
      </c>
      <c r="M359" t="str">
        <f t="shared" si="5"/>
        <v>SANJOSEACOSTASAN IGNACIO</v>
      </c>
    </row>
    <row r="360" spans="7:13">
      <c r="G360" t="s">
        <v>376</v>
      </c>
      <c r="H360" t="s">
        <v>377</v>
      </c>
      <c r="J360" t="s">
        <v>375</v>
      </c>
      <c r="K360" t="s">
        <v>376</v>
      </c>
      <c r="L360" t="s">
        <v>376</v>
      </c>
      <c r="M360" t="str">
        <f t="shared" si="5"/>
        <v>SANJOSEALAJUELITAALAJUELITA</v>
      </c>
    </row>
    <row r="361" spans="7:13">
      <c r="G361" t="s">
        <v>247</v>
      </c>
      <c r="H361" t="s">
        <v>377</v>
      </c>
      <c r="J361" t="s">
        <v>375</v>
      </c>
      <c r="K361" t="s">
        <v>376</v>
      </c>
      <c r="L361" t="s">
        <v>247</v>
      </c>
      <c r="M361" t="str">
        <f t="shared" si="5"/>
        <v>SANJOSEALAJUELITACONCEPCION</v>
      </c>
    </row>
    <row r="362" spans="7:13">
      <c r="G362" t="s">
        <v>183</v>
      </c>
      <c r="H362" t="s">
        <v>377</v>
      </c>
      <c r="J362" t="s">
        <v>375</v>
      </c>
      <c r="K362" t="s">
        <v>376</v>
      </c>
      <c r="L362" t="s">
        <v>183</v>
      </c>
      <c r="M362" t="str">
        <f t="shared" si="5"/>
        <v>SANJOSEALAJUELITASAN ANTONIO</v>
      </c>
    </row>
    <row r="363" spans="7:13">
      <c r="G363" t="s">
        <v>633</v>
      </c>
      <c r="H363" t="s">
        <v>377</v>
      </c>
      <c r="J363" t="s">
        <v>375</v>
      </c>
      <c r="K363" t="s">
        <v>376</v>
      </c>
      <c r="L363" t="s">
        <v>633</v>
      </c>
      <c r="M363" t="str">
        <f t="shared" si="5"/>
        <v>SANJOSEALAJUELITASAN FELIPE</v>
      </c>
    </row>
    <row r="364" spans="7:13">
      <c r="G364" t="s">
        <v>547</v>
      </c>
      <c r="H364" t="s">
        <v>377</v>
      </c>
      <c r="J364" t="s">
        <v>375</v>
      </c>
      <c r="K364" t="s">
        <v>376</v>
      </c>
      <c r="L364" t="s">
        <v>547</v>
      </c>
      <c r="M364" t="str">
        <f t="shared" si="5"/>
        <v>SANJOSEALAJUELITASAN JOSECITO</v>
      </c>
    </row>
    <row r="365" spans="7:13">
      <c r="G365" t="s">
        <v>379</v>
      </c>
      <c r="H365" t="s">
        <v>380</v>
      </c>
      <c r="J365" t="s">
        <v>375</v>
      </c>
      <c r="K365" t="s">
        <v>379</v>
      </c>
      <c r="L365" t="s">
        <v>379</v>
      </c>
      <c r="M365" t="str">
        <f t="shared" si="5"/>
        <v>SANJOSEASERRIASERRI</v>
      </c>
    </row>
    <row r="366" spans="7:13">
      <c r="G366" t="s">
        <v>634</v>
      </c>
      <c r="H366" t="s">
        <v>380</v>
      </c>
      <c r="J366" t="s">
        <v>375</v>
      </c>
      <c r="K366" t="s">
        <v>379</v>
      </c>
      <c r="L366" t="s">
        <v>634</v>
      </c>
      <c r="M366" t="str">
        <f t="shared" si="5"/>
        <v>SANJOSEASERRILEGUA</v>
      </c>
    </row>
    <row r="367" spans="7:13">
      <c r="G367" t="s">
        <v>422</v>
      </c>
      <c r="H367" t="s">
        <v>380</v>
      </c>
      <c r="J367" t="s">
        <v>375</v>
      </c>
      <c r="K367" t="s">
        <v>379</v>
      </c>
      <c r="L367" t="s">
        <v>422</v>
      </c>
      <c r="M367" t="str">
        <f t="shared" si="5"/>
        <v>SANJOSEASERRIMONTERREY</v>
      </c>
    </row>
    <row r="368" spans="7:13">
      <c r="G368" t="s">
        <v>635</v>
      </c>
      <c r="H368" t="s">
        <v>380</v>
      </c>
      <c r="J368" t="s">
        <v>375</v>
      </c>
      <c r="K368" t="s">
        <v>379</v>
      </c>
      <c r="L368" t="s">
        <v>635</v>
      </c>
      <c r="M368" t="str">
        <f t="shared" si="5"/>
        <v>SANJOSEASERRISALITRILLOS</v>
      </c>
    </row>
    <row r="369" spans="7:13">
      <c r="G369" t="s">
        <v>636</v>
      </c>
      <c r="H369" t="s">
        <v>380</v>
      </c>
      <c r="J369" t="s">
        <v>375</v>
      </c>
      <c r="K369" t="s">
        <v>379</v>
      </c>
      <c r="L369" t="s">
        <v>636</v>
      </c>
      <c r="M369" t="str">
        <f t="shared" si="5"/>
        <v>SANJOSEASERRISAN GABRIEL</v>
      </c>
    </row>
    <row r="370" spans="7:13">
      <c r="G370" t="s">
        <v>637</v>
      </c>
      <c r="H370" t="s">
        <v>380</v>
      </c>
      <c r="J370" t="s">
        <v>375</v>
      </c>
      <c r="K370" t="s">
        <v>379</v>
      </c>
      <c r="L370" t="s">
        <v>637</v>
      </c>
      <c r="M370" t="str">
        <f t="shared" si="5"/>
        <v>SANJOSEASERRITARBACA</v>
      </c>
    </row>
    <row r="371" spans="7:13">
      <c r="G371" t="s">
        <v>638</v>
      </c>
      <c r="H371" t="s">
        <v>380</v>
      </c>
      <c r="J371" t="s">
        <v>375</v>
      </c>
      <c r="K371" t="s">
        <v>379</v>
      </c>
      <c r="L371" t="s">
        <v>638</v>
      </c>
      <c r="M371" t="str">
        <f t="shared" si="5"/>
        <v>SANJOSEASERRIVUELTA DE JORCO</v>
      </c>
    </row>
    <row r="372" spans="7:13">
      <c r="G372" t="s">
        <v>382</v>
      </c>
      <c r="H372" t="s">
        <v>383</v>
      </c>
      <c r="J372" t="s">
        <v>375</v>
      </c>
      <c r="K372" t="s">
        <v>382</v>
      </c>
      <c r="L372" t="s">
        <v>382</v>
      </c>
      <c r="M372" t="str">
        <f t="shared" si="5"/>
        <v>SANJOSECURRIDABATCURRIDABAT</v>
      </c>
    </row>
    <row r="373" spans="7:13">
      <c r="G373" t="s">
        <v>639</v>
      </c>
      <c r="H373" t="s">
        <v>383</v>
      </c>
      <c r="J373" t="s">
        <v>375</v>
      </c>
      <c r="K373" t="s">
        <v>382</v>
      </c>
      <c r="L373" t="s">
        <v>639</v>
      </c>
      <c r="M373" t="str">
        <f t="shared" si="5"/>
        <v>SANJOSECURRIDABATGRANADILLA</v>
      </c>
    </row>
    <row r="374" spans="7:13">
      <c r="G374" t="s">
        <v>640</v>
      </c>
      <c r="H374" t="s">
        <v>383</v>
      </c>
      <c r="J374" t="s">
        <v>375</v>
      </c>
      <c r="K374" t="s">
        <v>382</v>
      </c>
      <c r="L374" t="s">
        <v>640</v>
      </c>
      <c r="M374" t="str">
        <f t="shared" si="5"/>
        <v>SANJOSECURRIDABATSANCHEZ</v>
      </c>
    </row>
    <row r="375" spans="7:13">
      <c r="G375" t="s">
        <v>641</v>
      </c>
      <c r="H375" t="s">
        <v>383</v>
      </c>
      <c r="J375" t="s">
        <v>375</v>
      </c>
      <c r="K375" t="s">
        <v>382</v>
      </c>
      <c r="L375" t="s">
        <v>641</v>
      </c>
      <c r="M375" t="str">
        <f t="shared" si="5"/>
        <v>SANJOSECURRIDABATTIRRASES</v>
      </c>
    </row>
    <row r="376" spans="7:13">
      <c r="G376" t="s">
        <v>642</v>
      </c>
      <c r="H376" t="s">
        <v>385</v>
      </c>
      <c r="J376" t="s">
        <v>375</v>
      </c>
      <c r="K376" t="s">
        <v>154</v>
      </c>
      <c r="L376" t="s">
        <v>642</v>
      </c>
      <c r="M376" t="str">
        <f t="shared" si="5"/>
        <v>SANJOSEDESAMPARADOSDAMAS</v>
      </c>
    </row>
    <row r="377" spans="7:13">
      <c r="G377" t="s">
        <v>154</v>
      </c>
      <c r="H377" t="s">
        <v>385</v>
      </c>
      <c r="J377" t="s">
        <v>375</v>
      </c>
      <c r="K377" t="s">
        <v>154</v>
      </c>
      <c r="L377" t="s">
        <v>154</v>
      </c>
      <c r="M377" t="str">
        <f t="shared" si="5"/>
        <v>SANJOSEDESAMPARADOSDESAMPARADOS</v>
      </c>
    </row>
    <row r="378" spans="7:13">
      <c r="G378" t="s">
        <v>643</v>
      </c>
      <c r="H378" t="s">
        <v>385</v>
      </c>
      <c r="J378" t="s">
        <v>375</v>
      </c>
      <c r="K378" t="s">
        <v>154</v>
      </c>
      <c r="L378" t="s">
        <v>643</v>
      </c>
      <c r="M378" t="str">
        <f t="shared" si="5"/>
        <v>SANJOSEDESAMPARADOSFRAILES</v>
      </c>
    </row>
    <row r="379" spans="7:13">
      <c r="G379" t="s">
        <v>644</v>
      </c>
      <c r="H379" t="s">
        <v>385</v>
      </c>
      <c r="J379" t="s">
        <v>375</v>
      </c>
      <c r="K379" t="s">
        <v>154</v>
      </c>
      <c r="L379" t="s">
        <v>644</v>
      </c>
      <c r="M379" t="str">
        <f t="shared" si="5"/>
        <v>SANJOSEDESAMPARADOSGRAVILLAS</v>
      </c>
    </row>
    <row r="380" spans="7:13">
      <c r="G380" t="s">
        <v>645</v>
      </c>
      <c r="H380" t="s">
        <v>385</v>
      </c>
      <c r="J380" t="s">
        <v>375</v>
      </c>
      <c r="K380" t="s">
        <v>154</v>
      </c>
      <c r="L380" t="s">
        <v>645</v>
      </c>
      <c r="M380" t="str">
        <f t="shared" si="5"/>
        <v>SANJOSEDESAMPARADOSLOS GUIDO</v>
      </c>
    </row>
    <row r="381" spans="7:13">
      <c r="G381" t="s">
        <v>646</v>
      </c>
      <c r="H381" t="s">
        <v>385</v>
      </c>
      <c r="J381" t="s">
        <v>375</v>
      </c>
      <c r="K381" t="s">
        <v>154</v>
      </c>
      <c r="L381" t="s">
        <v>646</v>
      </c>
      <c r="M381" t="str">
        <f t="shared" si="5"/>
        <v>SANJOSEDESAMPARADOSPATARRA</v>
      </c>
    </row>
    <row r="382" spans="7:13">
      <c r="G382" t="s">
        <v>647</v>
      </c>
      <c r="H382" t="s">
        <v>385</v>
      </c>
      <c r="J382" t="s">
        <v>375</v>
      </c>
      <c r="K382" t="s">
        <v>154</v>
      </c>
      <c r="L382" t="s">
        <v>647</v>
      </c>
      <c r="M382" t="str">
        <f t="shared" si="5"/>
        <v>SANJOSEDESAMPARADOSROSARIO</v>
      </c>
    </row>
    <row r="383" spans="7:13">
      <c r="G383" t="s">
        <v>183</v>
      </c>
      <c r="H383" t="s">
        <v>385</v>
      </c>
      <c r="J383" t="s">
        <v>375</v>
      </c>
      <c r="K383" t="s">
        <v>154</v>
      </c>
      <c r="L383" t="s">
        <v>183</v>
      </c>
      <c r="M383" t="str">
        <f t="shared" si="5"/>
        <v>SANJOSEDESAMPARADOSSAN ANTONIO</v>
      </c>
    </row>
    <row r="384" spans="7:13">
      <c r="G384" t="s">
        <v>648</v>
      </c>
      <c r="H384" t="s">
        <v>385</v>
      </c>
      <c r="J384" t="s">
        <v>375</v>
      </c>
      <c r="K384" t="s">
        <v>154</v>
      </c>
      <c r="L384" t="s">
        <v>648</v>
      </c>
      <c r="M384" t="str">
        <f t="shared" si="5"/>
        <v>SANJOSEDESAMPARADOSSAN CRISTOBAL</v>
      </c>
    </row>
    <row r="385" spans="7:13">
      <c r="G385" t="s">
        <v>649</v>
      </c>
      <c r="H385" t="s">
        <v>385</v>
      </c>
      <c r="J385" t="s">
        <v>375</v>
      </c>
      <c r="K385" t="s">
        <v>154</v>
      </c>
      <c r="L385" t="s">
        <v>649</v>
      </c>
      <c r="M385" t="str">
        <f t="shared" si="5"/>
        <v>SANJOSEDESAMPARADOSSAN JUAN DE DIOS</v>
      </c>
    </row>
    <row r="386" spans="7:13">
      <c r="G386" t="s">
        <v>348</v>
      </c>
      <c r="H386" t="s">
        <v>385</v>
      </c>
      <c r="J386" t="s">
        <v>375</v>
      </c>
      <c r="K386" t="s">
        <v>154</v>
      </c>
      <c r="L386" t="s">
        <v>348</v>
      </c>
      <c r="M386" t="str">
        <f t="shared" si="5"/>
        <v>SANJOSEDESAMPARADOSSAN MIGUEL</v>
      </c>
    </row>
    <row r="387" spans="7:13">
      <c r="G387" t="s">
        <v>650</v>
      </c>
      <c r="H387" t="s">
        <v>385</v>
      </c>
      <c r="J387" t="s">
        <v>375</v>
      </c>
      <c r="K387" t="s">
        <v>154</v>
      </c>
      <c r="L387" t="s">
        <v>650</v>
      </c>
      <c r="M387" t="str">
        <f t="shared" ref="M387:M450" si="6">+J387&amp;K387&amp;L387</f>
        <v>SANJOSEDESAMPARADOSSAN RAFAEL ABAJO</v>
      </c>
    </row>
    <row r="388" spans="7:13">
      <c r="G388" t="s">
        <v>651</v>
      </c>
      <c r="H388" t="s">
        <v>385</v>
      </c>
      <c r="J388" t="s">
        <v>375</v>
      </c>
      <c r="K388" t="s">
        <v>154</v>
      </c>
      <c r="L388" t="s">
        <v>651</v>
      </c>
      <c r="M388" t="str">
        <f t="shared" si="6"/>
        <v>SANJOSEDESAMPARADOSSAN RAFAEL ARRIBA</v>
      </c>
    </row>
    <row r="389" spans="7:13">
      <c r="G389" t="s">
        <v>652</v>
      </c>
      <c r="H389" t="s">
        <v>388</v>
      </c>
      <c r="J389" t="s">
        <v>375</v>
      </c>
      <c r="K389" t="s">
        <v>387</v>
      </c>
      <c r="L389" t="s">
        <v>652</v>
      </c>
      <c r="M389" t="str">
        <f t="shared" si="6"/>
        <v>SANJOSEDOTACOPEY</v>
      </c>
    </row>
    <row r="390" spans="7:13">
      <c r="G390" t="s">
        <v>653</v>
      </c>
      <c r="H390" t="s">
        <v>388</v>
      </c>
      <c r="J390" t="s">
        <v>375</v>
      </c>
      <c r="K390" t="s">
        <v>387</v>
      </c>
      <c r="L390" t="s">
        <v>653</v>
      </c>
      <c r="M390" t="str">
        <f t="shared" si="6"/>
        <v>SANJOSEDOTAJARDIN</v>
      </c>
    </row>
    <row r="391" spans="7:13">
      <c r="G391" t="s">
        <v>654</v>
      </c>
      <c r="H391" t="s">
        <v>388</v>
      </c>
      <c r="J391" t="s">
        <v>375</v>
      </c>
      <c r="K391" t="s">
        <v>387</v>
      </c>
      <c r="L391" t="s">
        <v>654</v>
      </c>
      <c r="M391" t="str">
        <f t="shared" si="6"/>
        <v>SANJOSEDOTASANTA MARIA</v>
      </c>
    </row>
    <row r="392" spans="7:13">
      <c r="G392" t="s">
        <v>390</v>
      </c>
      <c r="H392" t="s">
        <v>391</v>
      </c>
      <c r="J392" t="s">
        <v>375</v>
      </c>
      <c r="K392" t="s">
        <v>390</v>
      </c>
      <c r="L392" t="s">
        <v>390</v>
      </c>
      <c r="M392" t="str">
        <f t="shared" si="6"/>
        <v>SANJOSEESCAZUESCAZU</v>
      </c>
    </row>
    <row r="393" spans="7:13">
      <c r="G393" t="s">
        <v>183</v>
      </c>
      <c r="H393" t="s">
        <v>391</v>
      </c>
      <c r="J393" t="s">
        <v>375</v>
      </c>
      <c r="K393" t="s">
        <v>390</v>
      </c>
      <c r="L393" t="s">
        <v>183</v>
      </c>
      <c r="M393" t="str">
        <f t="shared" si="6"/>
        <v>SANJOSEESCAZUSAN ANTONIO</v>
      </c>
    </row>
    <row r="394" spans="7:13">
      <c r="G394" t="s">
        <v>194</v>
      </c>
      <c r="H394" t="s">
        <v>391</v>
      </c>
      <c r="J394" t="s">
        <v>375</v>
      </c>
      <c r="K394" t="s">
        <v>390</v>
      </c>
      <c r="L394" t="s">
        <v>194</v>
      </c>
      <c r="M394" t="str">
        <f t="shared" si="6"/>
        <v>SANJOSEESCAZUSAN RAFAEL</v>
      </c>
    </row>
    <row r="395" spans="7:13">
      <c r="G395" t="s">
        <v>655</v>
      </c>
      <c r="H395" t="s">
        <v>393</v>
      </c>
      <c r="J395" t="s">
        <v>375</v>
      </c>
      <c r="K395" t="s">
        <v>392</v>
      </c>
      <c r="L395" t="s">
        <v>655</v>
      </c>
      <c r="M395" t="str">
        <f t="shared" si="6"/>
        <v>SANJOSEGOICOECHEACALLE BLANCOS</v>
      </c>
    </row>
    <row r="396" spans="7:13">
      <c r="G396" t="s">
        <v>656</v>
      </c>
      <c r="H396" t="s">
        <v>393</v>
      </c>
      <c r="J396" t="s">
        <v>375</v>
      </c>
      <c r="K396" t="s">
        <v>392</v>
      </c>
      <c r="L396" t="s">
        <v>656</v>
      </c>
      <c r="M396" t="str">
        <f t="shared" si="6"/>
        <v>SANJOSEGOICOECHEAIPIS</v>
      </c>
    </row>
    <row r="397" spans="7:13">
      <c r="G397" t="s">
        <v>657</v>
      </c>
      <c r="H397" t="s">
        <v>393</v>
      </c>
      <c r="J397" t="s">
        <v>375</v>
      </c>
      <c r="K397" t="s">
        <v>392</v>
      </c>
      <c r="L397" t="s">
        <v>657</v>
      </c>
      <c r="M397" t="str">
        <f t="shared" si="6"/>
        <v>SANJOSEGOICOECHEAMATA DE PLATANO</v>
      </c>
    </row>
    <row r="398" spans="7:13">
      <c r="G398" t="s">
        <v>658</v>
      </c>
      <c r="H398" t="s">
        <v>393</v>
      </c>
      <c r="J398" t="s">
        <v>375</v>
      </c>
      <c r="K398" t="s">
        <v>392</v>
      </c>
      <c r="L398" t="s">
        <v>658</v>
      </c>
      <c r="M398" t="str">
        <f t="shared" si="6"/>
        <v>SANJOSEGOICOECHEAPURRAL</v>
      </c>
    </row>
    <row r="399" spans="7:13">
      <c r="G399" t="s">
        <v>659</v>
      </c>
      <c r="H399" t="s">
        <v>393</v>
      </c>
      <c r="J399" t="s">
        <v>375</v>
      </c>
      <c r="K399" t="s">
        <v>392</v>
      </c>
      <c r="L399" t="s">
        <v>659</v>
      </c>
      <c r="M399" t="str">
        <f t="shared" si="6"/>
        <v>SANJOSEGOICOECHEARANCHO REDONDO</v>
      </c>
    </row>
    <row r="400" spans="7:13">
      <c r="G400" t="s">
        <v>542</v>
      </c>
      <c r="H400" t="s">
        <v>393</v>
      </c>
      <c r="J400" t="s">
        <v>375</v>
      </c>
      <c r="K400" t="s">
        <v>392</v>
      </c>
      <c r="L400" t="s">
        <v>542</v>
      </c>
      <c r="M400" t="str">
        <f t="shared" si="6"/>
        <v>SANJOSEGOICOECHEASAN FRANCISCO</v>
      </c>
    </row>
    <row r="401" spans="7:13">
      <c r="G401" t="s">
        <v>660</v>
      </c>
      <c r="H401" t="s">
        <v>396</v>
      </c>
      <c r="J401" t="s">
        <v>375</v>
      </c>
      <c r="K401" t="s">
        <v>395</v>
      </c>
      <c r="L401" t="s">
        <v>660</v>
      </c>
      <c r="M401" t="str">
        <f t="shared" si="6"/>
        <v>SANJOSELEON CORTES CASTROLLANO BONITO</v>
      </c>
    </row>
    <row r="402" spans="7:13">
      <c r="G402" t="s">
        <v>661</v>
      </c>
      <c r="H402" t="s">
        <v>396</v>
      </c>
      <c r="J402" t="s">
        <v>375</v>
      </c>
      <c r="K402" t="s">
        <v>395</v>
      </c>
      <c r="L402" t="s">
        <v>661</v>
      </c>
      <c r="M402" t="str">
        <f t="shared" si="6"/>
        <v>SANJOSELEON CORTES CASTROSAN ANDRES</v>
      </c>
    </row>
    <row r="403" spans="7:13">
      <c r="G403" t="s">
        <v>183</v>
      </c>
      <c r="H403" t="s">
        <v>396</v>
      </c>
      <c r="J403" t="s">
        <v>375</v>
      </c>
      <c r="K403" t="s">
        <v>395</v>
      </c>
      <c r="L403" t="s">
        <v>183</v>
      </c>
      <c r="M403" t="str">
        <f t="shared" si="6"/>
        <v>SANJOSELEON CORTES CASTROSAN ANTONIO</v>
      </c>
    </row>
    <row r="404" spans="7:13">
      <c r="G404" t="s">
        <v>187</v>
      </c>
      <c r="H404" t="s">
        <v>396</v>
      </c>
      <c r="J404" t="s">
        <v>375</v>
      </c>
      <c r="K404" t="s">
        <v>395</v>
      </c>
      <c r="L404" t="s">
        <v>187</v>
      </c>
      <c r="M404" t="str">
        <f t="shared" si="6"/>
        <v>SANJOSELEON CORTES CASTROSAN ISIDRO</v>
      </c>
    </row>
    <row r="405" spans="7:13">
      <c r="G405" t="s">
        <v>306</v>
      </c>
      <c r="H405" t="s">
        <v>396</v>
      </c>
      <c r="J405" t="s">
        <v>375</v>
      </c>
      <c r="K405" t="s">
        <v>395</v>
      </c>
      <c r="L405" t="s">
        <v>306</v>
      </c>
      <c r="M405" t="str">
        <f t="shared" si="6"/>
        <v>SANJOSELEON CORTES CASTROSAN PABLO</v>
      </c>
    </row>
    <row r="406" spans="7:13">
      <c r="G406" t="s">
        <v>284</v>
      </c>
      <c r="H406" t="s">
        <v>396</v>
      </c>
      <c r="J406" t="s">
        <v>375</v>
      </c>
      <c r="K406" t="s">
        <v>395</v>
      </c>
      <c r="L406" t="s">
        <v>284</v>
      </c>
      <c r="M406" t="str">
        <f t="shared" si="6"/>
        <v>SANJOSELEON CORTES CASTROSANTA CRUZ</v>
      </c>
    </row>
    <row r="407" spans="7:13">
      <c r="G407" t="s">
        <v>259</v>
      </c>
      <c r="H407" t="s">
        <v>399</v>
      </c>
      <c r="J407" t="s">
        <v>375</v>
      </c>
      <c r="K407" t="s">
        <v>398</v>
      </c>
      <c r="L407" t="s">
        <v>259</v>
      </c>
      <c r="M407" t="str">
        <f t="shared" si="6"/>
        <v>SANJOSEMONTES DE OCAMERCEDES</v>
      </c>
    </row>
    <row r="408" spans="7:13">
      <c r="G408" t="s">
        <v>179</v>
      </c>
      <c r="H408" t="s">
        <v>399</v>
      </c>
      <c r="J408" t="s">
        <v>375</v>
      </c>
      <c r="K408" t="s">
        <v>398</v>
      </c>
      <c r="L408" t="s">
        <v>179</v>
      </c>
      <c r="M408" t="str">
        <f t="shared" si="6"/>
        <v>SANJOSEMONTES DE OCASABANILLA</v>
      </c>
    </row>
    <row r="409" spans="7:13">
      <c r="G409" t="s">
        <v>394</v>
      </c>
      <c r="H409" t="s">
        <v>399</v>
      </c>
      <c r="J409" t="s">
        <v>375</v>
      </c>
      <c r="K409" t="s">
        <v>398</v>
      </c>
      <c r="L409" t="s">
        <v>394</v>
      </c>
      <c r="M409" t="str">
        <f t="shared" si="6"/>
        <v>SANJOSEMONTES DE OCASAN PEDRO</v>
      </c>
    </row>
    <row r="410" spans="7:13">
      <c r="G410" t="s">
        <v>194</v>
      </c>
      <c r="H410" t="s">
        <v>399</v>
      </c>
      <c r="J410" t="s">
        <v>375</v>
      </c>
      <c r="K410" t="s">
        <v>398</v>
      </c>
      <c r="L410" t="s">
        <v>194</v>
      </c>
      <c r="M410" t="str">
        <f t="shared" si="6"/>
        <v>SANJOSEMONTES DE OCASAN RAFAEL</v>
      </c>
    </row>
    <row r="411" spans="7:13">
      <c r="G411" t="s">
        <v>662</v>
      </c>
      <c r="H411" t="s">
        <v>403</v>
      </c>
      <c r="J411" t="s">
        <v>375</v>
      </c>
      <c r="K411" t="s">
        <v>402</v>
      </c>
      <c r="L411" t="s">
        <v>662</v>
      </c>
      <c r="M411" t="str">
        <f t="shared" si="6"/>
        <v>SANJOSEMORACOLON</v>
      </c>
    </row>
    <row r="412" spans="7:13">
      <c r="G412" t="s">
        <v>219</v>
      </c>
      <c r="H412" t="s">
        <v>403</v>
      </c>
      <c r="J412" t="s">
        <v>375</v>
      </c>
      <c r="K412" t="s">
        <v>402</v>
      </c>
      <c r="L412" t="s">
        <v>219</v>
      </c>
      <c r="M412" t="str">
        <f t="shared" si="6"/>
        <v>SANJOSEMORAGUADALUPE</v>
      </c>
    </row>
    <row r="413" spans="7:13">
      <c r="G413" t="s">
        <v>663</v>
      </c>
      <c r="H413" t="s">
        <v>403</v>
      </c>
      <c r="J413" t="s">
        <v>375</v>
      </c>
      <c r="K413" t="s">
        <v>402</v>
      </c>
      <c r="L413" t="s">
        <v>663</v>
      </c>
      <c r="M413" t="str">
        <f t="shared" si="6"/>
        <v>SANJOSEMORAGUAYABO</v>
      </c>
    </row>
    <row r="414" spans="7:13">
      <c r="G414" t="s">
        <v>664</v>
      </c>
      <c r="H414" t="s">
        <v>403</v>
      </c>
      <c r="J414" t="s">
        <v>375</v>
      </c>
      <c r="K414" t="s">
        <v>402</v>
      </c>
      <c r="L414" t="s">
        <v>664</v>
      </c>
      <c r="M414" t="str">
        <f t="shared" si="6"/>
        <v>SANJOSEMORAPICAGRES</v>
      </c>
    </row>
    <row r="415" spans="7:13">
      <c r="G415" t="s">
        <v>665</v>
      </c>
      <c r="H415" t="s">
        <v>403</v>
      </c>
      <c r="J415" t="s">
        <v>375</v>
      </c>
      <c r="K415" t="s">
        <v>402</v>
      </c>
      <c r="L415" t="s">
        <v>665</v>
      </c>
      <c r="M415" t="str">
        <f t="shared" si="6"/>
        <v>SANJOSEMORAPIEDRAS NEGRAS</v>
      </c>
    </row>
    <row r="416" spans="7:13">
      <c r="G416" t="s">
        <v>666</v>
      </c>
      <c r="H416" t="s">
        <v>403</v>
      </c>
      <c r="J416" t="s">
        <v>375</v>
      </c>
      <c r="K416" t="s">
        <v>402</v>
      </c>
      <c r="L416" t="s">
        <v>666</v>
      </c>
      <c r="M416" t="str">
        <f t="shared" si="6"/>
        <v>SANJOSEMORATABARCIA</v>
      </c>
    </row>
    <row r="417" spans="7:13">
      <c r="G417" t="s">
        <v>667</v>
      </c>
      <c r="H417" t="s">
        <v>405</v>
      </c>
      <c r="J417" t="s">
        <v>375</v>
      </c>
      <c r="K417" t="s">
        <v>404</v>
      </c>
      <c r="L417" t="s">
        <v>667</v>
      </c>
      <c r="M417" t="str">
        <f t="shared" si="6"/>
        <v>SANJOSEMORAVIALA TRINIDAD</v>
      </c>
    </row>
    <row r="418" spans="7:13">
      <c r="G418" t="s">
        <v>339</v>
      </c>
      <c r="H418" t="s">
        <v>405</v>
      </c>
      <c r="J418" t="s">
        <v>375</v>
      </c>
      <c r="K418" t="s">
        <v>404</v>
      </c>
      <c r="L418" t="s">
        <v>339</v>
      </c>
      <c r="M418" t="str">
        <f t="shared" si="6"/>
        <v>SANJOSEMORAVIASAN JERONIMO</v>
      </c>
    </row>
    <row r="419" spans="7:13">
      <c r="G419" t="s">
        <v>551</v>
      </c>
      <c r="H419" t="s">
        <v>405</v>
      </c>
      <c r="J419" t="s">
        <v>375</v>
      </c>
      <c r="K419" t="s">
        <v>404</v>
      </c>
      <c r="L419" t="s">
        <v>551</v>
      </c>
      <c r="M419" t="str">
        <f t="shared" si="6"/>
        <v>SANJOSEMORAVIASAN VICENTE</v>
      </c>
    </row>
    <row r="420" spans="7:13">
      <c r="G420" t="s">
        <v>668</v>
      </c>
      <c r="H420" t="s">
        <v>408</v>
      </c>
      <c r="J420" t="s">
        <v>375</v>
      </c>
      <c r="K420" t="s">
        <v>407</v>
      </c>
      <c r="L420" t="s">
        <v>668</v>
      </c>
      <c r="M420" t="str">
        <f t="shared" si="6"/>
        <v>SANJOSEPEREZ ZELEDONBARU</v>
      </c>
    </row>
    <row r="421" spans="7:13">
      <c r="G421" t="s">
        <v>669</v>
      </c>
      <c r="H421" t="s">
        <v>408</v>
      </c>
      <c r="J421" t="s">
        <v>375</v>
      </c>
      <c r="K421" t="s">
        <v>407</v>
      </c>
      <c r="L421" t="s">
        <v>669</v>
      </c>
      <c r="M421" t="str">
        <f t="shared" si="6"/>
        <v>SANJOSEPEREZ ZELEDONCAJON</v>
      </c>
    </row>
    <row r="422" spans="7:13">
      <c r="G422" t="s">
        <v>670</v>
      </c>
      <c r="H422" t="s">
        <v>408</v>
      </c>
      <c r="J422" t="s">
        <v>375</v>
      </c>
      <c r="K422" t="s">
        <v>407</v>
      </c>
      <c r="L422" t="s">
        <v>670</v>
      </c>
      <c r="M422" t="str">
        <f t="shared" si="6"/>
        <v>SANJOSEPEREZ ZELEDONDANIEL FLORES</v>
      </c>
    </row>
    <row r="423" spans="7:13">
      <c r="G423" t="s">
        <v>671</v>
      </c>
      <c r="H423" t="s">
        <v>408</v>
      </c>
      <c r="J423" t="s">
        <v>375</v>
      </c>
      <c r="K423" t="s">
        <v>407</v>
      </c>
      <c r="L423" t="s">
        <v>671</v>
      </c>
      <c r="M423" t="str">
        <f t="shared" si="6"/>
        <v>SANJOSEPEREZ ZELEDONEL GENERAL</v>
      </c>
    </row>
    <row r="424" spans="7:13">
      <c r="G424" t="s">
        <v>472</v>
      </c>
      <c r="H424" t="s">
        <v>408</v>
      </c>
      <c r="J424" t="s">
        <v>375</v>
      </c>
      <c r="K424" t="s">
        <v>407</v>
      </c>
      <c r="L424" t="s">
        <v>472</v>
      </c>
      <c r="M424" t="str">
        <f t="shared" si="6"/>
        <v>SANJOSEPEREZ ZELEDONPEJIBAYE</v>
      </c>
    </row>
    <row r="425" spans="7:13">
      <c r="G425" t="s">
        <v>672</v>
      </c>
      <c r="H425" t="s">
        <v>408</v>
      </c>
      <c r="J425" t="s">
        <v>375</v>
      </c>
      <c r="K425" t="s">
        <v>407</v>
      </c>
      <c r="L425" t="s">
        <v>672</v>
      </c>
      <c r="M425" t="str">
        <f t="shared" si="6"/>
        <v>SANJOSEPEREZ ZELEDONPLATANARES</v>
      </c>
    </row>
    <row r="426" spans="7:13">
      <c r="G426" t="s">
        <v>673</v>
      </c>
      <c r="H426" t="s">
        <v>408</v>
      </c>
      <c r="J426" t="s">
        <v>375</v>
      </c>
      <c r="K426" t="s">
        <v>407</v>
      </c>
      <c r="L426" t="s">
        <v>673</v>
      </c>
      <c r="M426" t="str">
        <f t="shared" si="6"/>
        <v>SANJOSEPEREZ ZELEDONRARAMO</v>
      </c>
    </row>
    <row r="427" spans="7:13">
      <c r="G427" t="s">
        <v>674</v>
      </c>
      <c r="H427" t="s">
        <v>408</v>
      </c>
      <c r="J427" t="s">
        <v>375</v>
      </c>
      <c r="K427" t="s">
        <v>407</v>
      </c>
      <c r="L427" t="s">
        <v>674</v>
      </c>
      <c r="M427" t="str">
        <f t="shared" si="6"/>
        <v>SANJOSEPEREZ ZELEDONRIO NUEVO</v>
      </c>
    </row>
    <row r="428" spans="7:13">
      <c r="G428" t="s">
        <v>675</v>
      </c>
      <c r="H428" t="s">
        <v>408</v>
      </c>
      <c r="J428" t="s">
        <v>375</v>
      </c>
      <c r="K428" t="s">
        <v>407</v>
      </c>
      <c r="L428" t="s">
        <v>675</v>
      </c>
      <c r="M428" t="str">
        <f t="shared" si="6"/>
        <v>SANJOSEPEREZ ZELEDONRIVAS</v>
      </c>
    </row>
    <row r="429" spans="7:13">
      <c r="G429" t="s">
        <v>676</v>
      </c>
      <c r="H429" t="s">
        <v>408</v>
      </c>
      <c r="J429" t="s">
        <v>375</v>
      </c>
      <c r="K429" t="s">
        <v>407</v>
      </c>
      <c r="L429" t="s">
        <v>676</v>
      </c>
      <c r="M429" t="str">
        <f t="shared" si="6"/>
        <v>SANJOSEPEREZ ZELEDONSAN ISIDRO DEL GENERAL</v>
      </c>
    </row>
    <row r="430" spans="7:13">
      <c r="G430" t="s">
        <v>394</v>
      </c>
      <c r="H430" t="s">
        <v>408</v>
      </c>
      <c r="J430" t="s">
        <v>375</v>
      </c>
      <c r="K430" t="s">
        <v>407</v>
      </c>
      <c r="L430" t="s">
        <v>394</v>
      </c>
      <c r="M430" t="str">
        <f t="shared" si="6"/>
        <v>SANJOSEPEREZ ZELEDONSAN PEDRO</v>
      </c>
    </row>
    <row r="431" spans="7:13">
      <c r="G431" t="s">
        <v>677</v>
      </c>
      <c r="H431" t="s">
        <v>412</v>
      </c>
      <c r="J431" t="s">
        <v>375</v>
      </c>
      <c r="K431" t="s">
        <v>411</v>
      </c>
      <c r="L431" t="s">
        <v>677</v>
      </c>
      <c r="M431" t="str">
        <f t="shared" si="6"/>
        <v>SANJOSEPURISCALBARBACOAS</v>
      </c>
    </row>
    <row r="432" spans="7:13">
      <c r="G432" t="s">
        <v>369</v>
      </c>
      <c r="H432" t="s">
        <v>412</v>
      </c>
      <c r="J432" t="s">
        <v>375</v>
      </c>
      <c r="K432" t="s">
        <v>411</v>
      </c>
      <c r="L432" t="s">
        <v>369</v>
      </c>
      <c r="M432" t="str">
        <f t="shared" si="6"/>
        <v>SANJOSEPURISCALCANDELARIA</v>
      </c>
    </row>
    <row r="433" spans="7:13">
      <c r="G433" t="s">
        <v>678</v>
      </c>
      <c r="H433" t="s">
        <v>412</v>
      </c>
      <c r="J433" t="s">
        <v>375</v>
      </c>
      <c r="K433" t="s">
        <v>411</v>
      </c>
      <c r="L433" t="s">
        <v>678</v>
      </c>
      <c r="M433" t="str">
        <f t="shared" si="6"/>
        <v>SANJOSEPURISCALCHIRES</v>
      </c>
    </row>
    <row r="434" spans="7:13">
      <c r="G434" t="s">
        <v>679</v>
      </c>
      <c r="H434" t="s">
        <v>412</v>
      </c>
      <c r="J434" t="s">
        <v>375</v>
      </c>
      <c r="K434" t="s">
        <v>411</v>
      </c>
      <c r="L434" t="s">
        <v>679</v>
      </c>
      <c r="M434" t="str">
        <f t="shared" si="6"/>
        <v>SANJOSEPURISCALDESAMPARADITOS</v>
      </c>
    </row>
    <row r="435" spans="7:13">
      <c r="G435" t="s">
        <v>680</v>
      </c>
      <c r="H435" t="s">
        <v>412</v>
      </c>
      <c r="J435" t="s">
        <v>375</v>
      </c>
      <c r="K435" t="s">
        <v>411</v>
      </c>
      <c r="L435" t="s">
        <v>680</v>
      </c>
      <c r="M435" t="str">
        <f t="shared" si="6"/>
        <v>SANJOSEPURISCALGRIFO ALTO</v>
      </c>
    </row>
    <row r="436" spans="7:13">
      <c r="G436" t="s">
        <v>681</v>
      </c>
      <c r="H436" t="s">
        <v>412</v>
      </c>
      <c r="J436" t="s">
        <v>375</v>
      </c>
      <c r="K436" t="s">
        <v>411</v>
      </c>
      <c r="L436" t="s">
        <v>681</v>
      </c>
      <c r="M436" t="str">
        <f t="shared" si="6"/>
        <v>SANJOSEPURISCALMERCEDES SUR</v>
      </c>
    </row>
    <row r="437" spans="7:13">
      <c r="G437" t="s">
        <v>183</v>
      </c>
      <c r="H437" t="s">
        <v>412</v>
      </c>
      <c r="J437" t="s">
        <v>375</v>
      </c>
      <c r="K437" t="s">
        <v>411</v>
      </c>
      <c r="L437" t="s">
        <v>183</v>
      </c>
      <c r="M437" t="str">
        <f t="shared" si="6"/>
        <v>SANJOSEPURISCALSAN ANTONIO</v>
      </c>
    </row>
    <row r="438" spans="7:13">
      <c r="G438" t="s">
        <v>194</v>
      </c>
      <c r="H438" t="s">
        <v>412</v>
      </c>
      <c r="J438" t="s">
        <v>375</v>
      </c>
      <c r="K438" t="s">
        <v>411</v>
      </c>
      <c r="L438" t="s">
        <v>194</v>
      </c>
      <c r="M438" t="str">
        <f t="shared" si="6"/>
        <v>SANJOSEPURISCALSAN RAFAEL</v>
      </c>
    </row>
    <row r="439" spans="7:13">
      <c r="G439" t="s">
        <v>381</v>
      </c>
      <c r="H439" t="s">
        <v>412</v>
      </c>
      <c r="J439" t="s">
        <v>375</v>
      </c>
      <c r="K439" t="s">
        <v>411</v>
      </c>
      <c r="L439" t="s">
        <v>381</v>
      </c>
      <c r="M439" t="str">
        <f t="shared" si="6"/>
        <v>SANJOSEPURISCALSANTIAGO</v>
      </c>
    </row>
    <row r="440" spans="7:13">
      <c r="G440" t="s">
        <v>458</v>
      </c>
      <c r="H440" t="s">
        <v>414</v>
      </c>
      <c r="J440" t="s">
        <v>375</v>
      </c>
      <c r="K440" t="s">
        <v>139</v>
      </c>
      <c r="L440" t="s">
        <v>458</v>
      </c>
      <c r="M440" t="str">
        <f t="shared" si="6"/>
        <v>SANJOSESAN JOSECARMEN</v>
      </c>
    </row>
    <row r="441" spans="7:13">
      <c r="G441" t="s">
        <v>682</v>
      </c>
      <c r="H441" t="s">
        <v>414</v>
      </c>
      <c r="J441" t="s">
        <v>375</v>
      </c>
      <c r="K441" t="s">
        <v>139</v>
      </c>
      <c r="L441" t="s">
        <v>682</v>
      </c>
      <c r="M441" t="str">
        <f t="shared" si="6"/>
        <v>SANJOSESAN JOSECATEDRAL</v>
      </c>
    </row>
    <row r="442" spans="7:13">
      <c r="G442" t="s">
        <v>683</v>
      </c>
      <c r="H442" t="s">
        <v>414</v>
      </c>
      <c r="J442" t="s">
        <v>375</v>
      </c>
      <c r="K442" t="s">
        <v>139</v>
      </c>
      <c r="L442" t="s">
        <v>683</v>
      </c>
      <c r="M442" t="str">
        <f t="shared" si="6"/>
        <v>SANJOSESAN JOSEHATILLO</v>
      </c>
    </row>
    <row r="443" spans="7:13">
      <c r="G443" t="s">
        <v>684</v>
      </c>
      <c r="H443" t="s">
        <v>414</v>
      </c>
      <c r="J443" t="s">
        <v>375</v>
      </c>
      <c r="K443" t="s">
        <v>139</v>
      </c>
      <c r="L443" t="s">
        <v>684</v>
      </c>
      <c r="M443" t="str">
        <f t="shared" si="6"/>
        <v>SANJOSESAN JOSEHOSPITAL</v>
      </c>
    </row>
    <row r="444" spans="7:13">
      <c r="G444" t="s">
        <v>685</v>
      </c>
      <c r="H444" t="s">
        <v>414</v>
      </c>
      <c r="J444" t="s">
        <v>375</v>
      </c>
      <c r="K444" t="s">
        <v>139</v>
      </c>
      <c r="L444" t="s">
        <v>685</v>
      </c>
      <c r="M444" t="str">
        <f t="shared" si="6"/>
        <v>SANJOSESAN JOSEMATA REDONDA</v>
      </c>
    </row>
    <row r="445" spans="7:13">
      <c r="G445" t="s">
        <v>686</v>
      </c>
      <c r="H445" t="s">
        <v>414</v>
      </c>
      <c r="J445" t="s">
        <v>375</v>
      </c>
      <c r="K445" t="s">
        <v>139</v>
      </c>
      <c r="L445" t="s">
        <v>686</v>
      </c>
      <c r="M445" t="str">
        <f t="shared" si="6"/>
        <v>SANJOSESAN JOSEMERCED</v>
      </c>
    </row>
    <row r="446" spans="7:13">
      <c r="G446" t="s">
        <v>687</v>
      </c>
      <c r="H446" t="s">
        <v>414</v>
      </c>
      <c r="J446" t="s">
        <v>375</v>
      </c>
      <c r="K446" t="s">
        <v>139</v>
      </c>
      <c r="L446" t="s">
        <v>687</v>
      </c>
      <c r="M446" t="str">
        <f t="shared" si="6"/>
        <v>SANJOSESAN JOSEPAVAS</v>
      </c>
    </row>
    <row r="447" spans="7:13">
      <c r="G447" t="s">
        <v>688</v>
      </c>
      <c r="H447" t="s">
        <v>414</v>
      </c>
      <c r="J447" t="s">
        <v>375</v>
      </c>
      <c r="K447" t="s">
        <v>139</v>
      </c>
      <c r="L447" t="s">
        <v>688</v>
      </c>
      <c r="M447" t="str">
        <f t="shared" si="6"/>
        <v>SANJOSESAN JOSESAN FRANCISCO DE DOS RIOS</v>
      </c>
    </row>
    <row r="448" spans="7:13">
      <c r="G448" t="s">
        <v>689</v>
      </c>
      <c r="H448" t="s">
        <v>414</v>
      </c>
      <c r="J448" t="s">
        <v>375</v>
      </c>
      <c r="K448" t="s">
        <v>139</v>
      </c>
      <c r="L448" t="s">
        <v>689</v>
      </c>
      <c r="M448" t="str">
        <f t="shared" si="6"/>
        <v>SANJOSESAN JOSESAN SEBASTIAN</v>
      </c>
    </row>
    <row r="449" spans="7:13">
      <c r="G449" t="s">
        <v>690</v>
      </c>
      <c r="H449" t="s">
        <v>414</v>
      </c>
      <c r="J449" t="s">
        <v>375</v>
      </c>
      <c r="K449" t="s">
        <v>139</v>
      </c>
      <c r="L449" t="s">
        <v>690</v>
      </c>
      <c r="M449" t="str">
        <f t="shared" si="6"/>
        <v>SANJOSESAN JOSEURUCA</v>
      </c>
    </row>
    <row r="450" spans="7:13">
      <c r="G450" t="s">
        <v>235</v>
      </c>
      <c r="H450" t="s">
        <v>414</v>
      </c>
      <c r="J450" t="s">
        <v>375</v>
      </c>
      <c r="K450" t="s">
        <v>139</v>
      </c>
      <c r="L450" t="s">
        <v>235</v>
      </c>
      <c r="M450" t="str">
        <f t="shared" si="6"/>
        <v>SANJOSESAN JOSEZAPOTE</v>
      </c>
    </row>
    <row r="451" spans="7:13">
      <c r="G451" t="s">
        <v>691</v>
      </c>
      <c r="H451" t="s">
        <v>417</v>
      </c>
      <c r="J451" t="s">
        <v>375</v>
      </c>
      <c r="K451" t="s">
        <v>416</v>
      </c>
      <c r="L451" t="s">
        <v>691</v>
      </c>
      <c r="M451" t="str">
        <f t="shared" ref="M451:M474" si="7">+J451&amp;K451&amp;L451</f>
        <v>SANJOSESANTA ANABRASIL</v>
      </c>
    </row>
    <row r="452" spans="7:13">
      <c r="G452" t="s">
        <v>692</v>
      </c>
      <c r="H452" t="s">
        <v>417</v>
      </c>
      <c r="J452" t="s">
        <v>375</v>
      </c>
      <c r="K452" t="s">
        <v>416</v>
      </c>
      <c r="L452" t="s">
        <v>692</v>
      </c>
      <c r="M452" t="str">
        <f t="shared" si="7"/>
        <v>SANJOSESANTA ANAPIEDADES</v>
      </c>
    </row>
    <row r="453" spans="7:13">
      <c r="G453" t="s">
        <v>693</v>
      </c>
      <c r="H453" t="s">
        <v>417</v>
      </c>
      <c r="J453" t="s">
        <v>375</v>
      </c>
      <c r="K453" t="s">
        <v>416</v>
      </c>
      <c r="L453" t="s">
        <v>693</v>
      </c>
      <c r="M453" t="str">
        <f t="shared" si="7"/>
        <v>SANJOSESANTA ANAPOZOS</v>
      </c>
    </row>
    <row r="454" spans="7:13">
      <c r="G454" t="s">
        <v>694</v>
      </c>
      <c r="H454" t="s">
        <v>417</v>
      </c>
      <c r="J454" t="s">
        <v>375</v>
      </c>
      <c r="K454" t="s">
        <v>416</v>
      </c>
      <c r="L454" t="s">
        <v>694</v>
      </c>
      <c r="M454" t="str">
        <f t="shared" si="7"/>
        <v>SANJOSESANTA ANASALITRAL</v>
      </c>
    </row>
    <row r="455" spans="7:13">
      <c r="G455" t="s">
        <v>416</v>
      </c>
      <c r="H455" t="s">
        <v>417</v>
      </c>
      <c r="J455" t="s">
        <v>375</v>
      </c>
      <c r="K455" t="s">
        <v>416</v>
      </c>
      <c r="L455" t="s">
        <v>416</v>
      </c>
      <c r="M455" t="str">
        <f t="shared" si="7"/>
        <v>SANJOSESANTA ANASANTA ANA</v>
      </c>
    </row>
    <row r="456" spans="7:13">
      <c r="G456" t="s">
        <v>690</v>
      </c>
      <c r="H456" t="s">
        <v>417</v>
      </c>
      <c r="J456" t="s">
        <v>375</v>
      </c>
      <c r="K456" t="s">
        <v>416</v>
      </c>
      <c r="L456" t="s">
        <v>690</v>
      </c>
      <c r="M456" t="str">
        <f t="shared" si="7"/>
        <v>SANJOSESANTA ANAURUCA</v>
      </c>
    </row>
    <row r="457" spans="7:13">
      <c r="G457" t="s">
        <v>192</v>
      </c>
      <c r="H457" t="s">
        <v>421</v>
      </c>
      <c r="J457" t="s">
        <v>375</v>
      </c>
      <c r="K457" t="s">
        <v>420</v>
      </c>
      <c r="L457" t="s">
        <v>192</v>
      </c>
      <c r="M457" t="str">
        <f t="shared" si="7"/>
        <v>SANJOSETARRAZUSAN CARLOS</v>
      </c>
    </row>
    <row r="458" spans="7:13">
      <c r="G458" t="s">
        <v>695</v>
      </c>
      <c r="H458" t="s">
        <v>421</v>
      </c>
      <c r="J458" t="s">
        <v>375</v>
      </c>
      <c r="K458" t="s">
        <v>420</v>
      </c>
      <c r="L458" t="s">
        <v>695</v>
      </c>
      <c r="M458" t="str">
        <f t="shared" si="7"/>
        <v>SANJOSETARRAZUSAN LORENZO</v>
      </c>
    </row>
    <row r="459" spans="7:13">
      <c r="G459" t="s">
        <v>696</v>
      </c>
      <c r="H459" t="s">
        <v>421</v>
      </c>
      <c r="J459" t="s">
        <v>375</v>
      </c>
      <c r="K459" t="s">
        <v>420</v>
      </c>
      <c r="L459" t="s">
        <v>696</v>
      </c>
      <c r="M459" t="str">
        <f t="shared" si="7"/>
        <v>SANJOSETARRAZUSAN MARCOS</v>
      </c>
    </row>
    <row r="460" spans="7:13">
      <c r="G460" t="s">
        <v>697</v>
      </c>
      <c r="H460" t="s">
        <v>424</v>
      </c>
      <c r="J460" t="s">
        <v>375</v>
      </c>
      <c r="K460" t="s">
        <v>423</v>
      </c>
      <c r="L460" t="s">
        <v>697</v>
      </c>
      <c r="M460" t="str">
        <f t="shared" si="7"/>
        <v>SANJOSETIBASANSELMO LLORENTE</v>
      </c>
    </row>
    <row r="461" spans="7:13">
      <c r="G461" t="s">
        <v>698</v>
      </c>
      <c r="H461" t="s">
        <v>424</v>
      </c>
      <c r="J461" t="s">
        <v>375</v>
      </c>
      <c r="K461" t="s">
        <v>423</v>
      </c>
      <c r="L461" t="s">
        <v>698</v>
      </c>
      <c r="M461" t="str">
        <f t="shared" si="7"/>
        <v>SANJOSETIBASCINCO ESQUINAS</v>
      </c>
    </row>
    <row r="462" spans="7:13">
      <c r="G462" t="s">
        <v>699</v>
      </c>
      <c r="H462" t="s">
        <v>424</v>
      </c>
      <c r="J462" t="s">
        <v>375</v>
      </c>
      <c r="K462" t="s">
        <v>423</v>
      </c>
      <c r="L462" t="s">
        <v>699</v>
      </c>
      <c r="M462" t="str">
        <f t="shared" si="7"/>
        <v>SANJOSETIBASCOLIMA</v>
      </c>
    </row>
    <row r="463" spans="7:13">
      <c r="G463" t="s">
        <v>700</v>
      </c>
      <c r="H463" t="s">
        <v>424</v>
      </c>
      <c r="J463" t="s">
        <v>375</v>
      </c>
      <c r="K463" t="s">
        <v>423</v>
      </c>
      <c r="L463" t="s">
        <v>700</v>
      </c>
      <c r="M463" t="str">
        <f t="shared" si="7"/>
        <v>SANJOSETIBASLEON XIII</v>
      </c>
    </row>
    <row r="464" spans="7:13">
      <c r="G464" t="s">
        <v>344</v>
      </c>
      <c r="H464" t="s">
        <v>424</v>
      </c>
      <c r="J464" t="s">
        <v>375</v>
      </c>
      <c r="K464" t="s">
        <v>423</v>
      </c>
      <c r="L464" t="s">
        <v>344</v>
      </c>
      <c r="M464" t="str">
        <f t="shared" si="7"/>
        <v>SANJOSETIBASSAN JUAN</v>
      </c>
    </row>
    <row r="465" spans="7:13">
      <c r="G465" t="s">
        <v>701</v>
      </c>
      <c r="H465" t="s">
        <v>427</v>
      </c>
      <c r="J465" t="s">
        <v>375</v>
      </c>
      <c r="K465" t="s">
        <v>426</v>
      </c>
      <c r="L465" t="s">
        <v>701</v>
      </c>
      <c r="M465" t="str">
        <f t="shared" si="7"/>
        <v>SANJOSETURRUBARESCARARA</v>
      </c>
    </row>
    <row r="466" spans="7:13">
      <c r="G466" t="s">
        <v>702</v>
      </c>
      <c r="H466" t="s">
        <v>427</v>
      </c>
      <c r="J466" t="s">
        <v>375</v>
      </c>
      <c r="K466" t="s">
        <v>426</v>
      </c>
      <c r="L466" t="s">
        <v>702</v>
      </c>
      <c r="M466" t="str">
        <f t="shared" si="7"/>
        <v>SANJOSETURRUBARESSAN JUAN DE MATA</v>
      </c>
    </row>
    <row r="467" spans="7:13">
      <c r="G467" t="s">
        <v>703</v>
      </c>
      <c r="H467" t="s">
        <v>427</v>
      </c>
      <c r="J467" t="s">
        <v>375</v>
      </c>
      <c r="K467" t="s">
        <v>426</v>
      </c>
      <c r="L467" t="s">
        <v>703</v>
      </c>
      <c r="M467" t="str">
        <f t="shared" si="7"/>
        <v>SANJOSETURRUBARESSAN LUIS</v>
      </c>
    </row>
    <row r="468" spans="7:13">
      <c r="G468" t="s">
        <v>306</v>
      </c>
      <c r="H468" t="s">
        <v>427</v>
      </c>
      <c r="J468" t="s">
        <v>375</v>
      </c>
      <c r="K468" t="s">
        <v>426</v>
      </c>
      <c r="L468" t="s">
        <v>306</v>
      </c>
      <c r="M468" t="str">
        <f t="shared" si="7"/>
        <v>SANJOSETURRUBARESSAN PABLO</v>
      </c>
    </row>
    <row r="469" spans="7:13">
      <c r="G469" t="s">
        <v>394</v>
      </c>
      <c r="H469" t="s">
        <v>427</v>
      </c>
      <c r="J469" t="s">
        <v>375</v>
      </c>
      <c r="K469" t="s">
        <v>426</v>
      </c>
      <c r="L469" t="s">
        <v>394</v>
      </c>
      <c r="M469" t="str">
        <f t="shared" si="7"/>
        <v>SANJOSETURRUBARESSAN PEDRO</v>
      </c>
    </row>
    <row r="470" spans="7:13">
      <c r="G470" t="s">
        <v>704</v>
      </c>
      <c r="H470" t="s">
        <v>430</v>
      </c>
      <c r="J470" t="s">
        <v>375</v>
      </c>
      <c r="K470" t="s">
        <v>429</v>
      </c>
      <c r="L470" t="s">
        <v>704</v>
      </c>
      <c r="M470" t="str">
        <f t="shared" si="7"/>
        <v>SANJOSEVAZQUEZ DE CORONADOCASCAJAL</v>
      </c>
    </row>
    <row r="471" spans="7:13">
      <c r="G471" t="s">
        <v>705</v>
      </c>
      <c r="H471" t="s">
        <v>430</v>
      </c>
      <c r="J471" t="s">
        <v>375</v>
      </c>
      <c r="K471" t="s">
        <v>429</v>
      </c>
      <c r="L471" t="s">
        <v>705</v>
      </c>
      <c r="M471" t="str">
        <f t="shared" si="7"/>
        <v>SANJOSEVAZQUEZ DE CORONADODULCE NOMBRE DE JESUS</v>
      </c>
    </row>
    <row r="472" spans="7:13">
      <c r="G472" t="s">
        <v>706</v>
      </c>
      <c r="H472" t="s">
        <v>430</v>
      </c>
      <c r="J472" t="s">
        <v>375</v>
      </c>
      <c r="K472" t="s">
        <v>429</v>
      </c>
      <c r="L472" t="s">
        <v>706</v>
      </c>
      <c r="M472" t="str">
        <f t="shared" si="7"/>
        <v>SANJOSEVAZQUEZ DE CORONADOPATALILLO</v>
      </c>
    </row>
    <row r="473" spans="7:13">
      <c r="G473" t="s">
        <v>187</v>
      </c>
      <c r="H473" t="s">
        <v>430</v>
      </c>
      <c r="J473" t="s">
        <v>375</v>
      </c>
      <c r="K473" t="s">
        <v>429</v>
      </c>
      <c r="L473" t="s">
        <v>187</v>
      </c>
      <c r="M473" t="str">
        <f t="shared" si="7"/>
        <v>SANJOSEVAZQUEZ DE CORONADOSAN ISIDRO</v>
      </c>
    </row>
    <row r="474" spans="7:13">
      <c r="G474" t="s">
        <v>194</v>
      </c>
      <c r="H474" t="s">
        <v>430</v>
      </c>
      <c r="J474" t="s">
        <v>375</v>
      </c>
      <c r="K474" t="s">
        <v>429</v>
      </c>
      <c r="L474" t="s">
        <v>194</v>
      </c>
      <c r="M474" t="str">
        <f t="shared" si="7"/>
        <v>SANJOSEVAZQUEZ DE CORONADOSAN RAFAEL</v>
      </c>
    </row>
  </sheetData>
  <sortState xmlns:xlrd2="http://schemas.microsoft.com/office/spreadsheetml/2017/richdata2" ref="U1:U36">
    <sortCondition ref="U1:U3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DA52D-6B53-4491-A058-760323AA33E8}">
  <sheetPr codeName="Hoja4"/>
  <dimension ref="A1:K23"/>
  <sheetViews>
    <sheetView topLeftCell="A7" workbookViewId="0">
      <selection activeCell="C22" sqref="C22"/>
    </sheetView>
  </sheetViews>
  <sheetFormatPr defaultColWidth="11.42578125" defaultRowHeight="14.45"/>
  <cols>
    <col min="1" max="1" width="27.85546875" bestFit="1" customWidth="1"/>
    <col min="2" max="2" width="28.42578125" bestFit="1" customWidth="1"/>
    <col min="3" max="3" width="28.42578125" customWidth="1"/>
    <col min="5" max="5" width="13.140625" bestFit="1" customWidth="1"/>
    <col min="10" max="10" width="13.5703125" bestFit="1" customWidth="1"/>
  </cols>
  <sheetData>
    <row r="1" spans="1:11">
      <c r="A1" s="2"/>
      <c r="B1" s="2"/>
      <c r="C1" s="2"/>
      <c r="H1" s="1" t="s">
        <v>21</v>
      </c>
    </row>
    <row r="2" spans="1:11">
      <c r="A2" s="3" t="s">
        <v>707</v>
      </c>
      <c r="B2" s="3" t="s">
        <v>708</v>
      </c>
      <c r="C2" s="3" t="s">
        <v>709</v>
      </c>
      <c r="D2" s="3" t="s">
        <v>22</v>
      </c>
      <c r="E2" s="3" t="s">
        <v>24</v>
      </c>
      <c r="F2" s="3" t="s">
        <v>75</v>
      </c>
      <c r="H2" s="3" t="s">
        <v>18</v>
      </c>
      <c r="I2" s="3" t="s">
        <v>708</v>
      </c>
      <c r="J2" s="3" t="s">
        <v>709</v>
      </c>
      <c r="K2" s="3" t="s">
        <v>75</v>
      </c>
    </row>
    <row r="3" spans="1:11">
      <c r="A3" t="s">
        <v>710</v>
      </c>
      <c r="B3" s="17">
        <v>0</v>
      </c>
      <c r="C3" s="17">
        <v>50000000</v>
      </c>
      <c r="D3" t="s">
        <v>711</v>
      </c>
      <c r="E3" t="s">
        <v>109</v>
      </c>
      <c r="F3" s="4">
        <v>1.725E-3</v>
      </c>
      <c r="H3" t="s">
        <v>710</v>
      </c>
      <c r="I3">
        <v>1</v>
      </c>
      <c r="J3" s="49">
        <v>50000000</v>
      </c>
      <c r="K3" s="5">
        <v>5.0000000000000001E-3</v>
      </c>
    </row>
    <row r="4" spans="1:11">
      <c r="A4" t="s">
        <v>710</v>
      </c>
      <c r="B4" s="17">
        <v>50000000.009999998</v>
      </c>
      <c r="C4" s="17">
        <v>75000000</v>
      </c>
      <c r="D4" t="s">
        <v>711</v>
      </c>
      <c r="E4" t="s">
        <v>109</v>
      </c>
      <c r="F4" s="4">
        <v>1.65E-3</v>
      </c>
      <c r="H4" t="s">
        <v>712</v>
      </c>
      <c r="I4">
        <v>1</v>
      </c>
      <c r="J4" s="49">
        <v>100000</v>
      </c>
      <c r="K4" s="5">
        <v>5.0000000000000001E-3</v>
      </c>
    </row>
    <row r="5" spans="1:11">
      <c r="A5" t="s">
        <v>710</v>
      </c>
      <c r="B5" s="17">
        <v>75000000.010000005</v>
      </c>
      <c r="C5" s="17">
        <v>100000000</v>
      </c>
      <c r="D5" t="s">
        <v>711</v>
      </c>
      <c r="E5" t="s">
        <v>109</v>
      </c>
      <c r="F5" s="4">
        <v>1.65E-3</v>
      </c>
    </row>
    <row r="6" spans="1:11">
      <c r="A6" t="s">
        <v>710</v>
      </c>
      <c r="B6" s="17">
        <v>100000000.01000001</v>
      </c>
      <c r="C6" s="17">
        <v>150000000</v>
      </c>
      <c r="D6" t="s">
        <v>711</v>
      </c>
      <c r="E6" t="s">
        <v>109</v>
      </c>
      <c r="F6" s="4">
        <v>1.65E-3</v>
      </c>
    </row>
    <row r="7" spans="1:11">
      <c r="A7" t="s">
        <v>710</v>
      </c>
      <c r="B7" s="17">
        <v>150000000.00999999</v>
      </c>
      <c r="C7" s="17">
        <v>250000000</v>
      </c>
      <c r="D7" t="s">
        <v>711</v>
      </c>
      <c r="E7" t="s">
        <v>109</v>
      </c>
      <c r="F7" s="4">
        <v>1.6000000000000001E-3</v>
      </c>
    </row>
    <row r="8" spans="1:11">
      <c r="A8" t="s">
        <v>710</v>
      </c>
      <c r="B8" s="17">
        <v>250000000.00999999</v>
      </c>
      <c r="C8" s="17">
        <v>400000000</v>
      </c>
      <c r="D8" t="s">
        <v>711</v>
      </c>
      <c r="E8" t="s">
        <v>124</v>
      </c>
      <c r="F8" s="4">
        <v>1.6000000000000001E-3</v>
      </c>
    </row>
    <row r="9" spans="1:11">
      <c r="A9" t="s">
        <v>710</v>
      </c>
      <c r="B9" s="17">
        <v>400000000.00999999</v>
      </c>
      <c r="C9" s="17">
        <v>750000000</v>
      </c>
      <c r="D9" t="s">
        <v>711</v>
      </c>
      <c r="E9" t="s">
        <v>124</v>
      </c>
      <c r="F9" s="4">
        <v>1.5499999999999999E-3</v>
      </c>
    </row>
    <row r="10" spans="1:11">
      <c r="A10" t="s">
        <v>712</v>
      </c>
      <c r="B10" s="17">
        <v>0</v>
      </c>
      <c r="C10" s="17">
        <v>100000</v>
      </c>
      <c r="D10" t="s">
        <v>711</v>
      </c>
      <c r="E10" t="s">
        <v>109</v>
      </c>
      <c r="F10" s="4">
        <v>1.725E-3</v>
      </c>
    </row>
    <row r="11" spans="1:11">
      <c r="A11" t="s">
        <v>712</v>
      </c>
      <c r="B11" s="17">
        <v>100000.01</v>
      </c>
      <c r="C11" s="17">
        <v>150000</v>
      </c>
      <c r="D11" t="s">
        <v>711</v>
      </c>
      <c r="E11" t="s">
        <v>109</v>
      </c>
      <c r="F11" s="4">
        <v>1.65E-3</v>
      </c>
    </row>
    <row r="12" spans="1:11">
      <c r="A12" t="s">
        <v>712</v>
      </c>
      <c r="B12" s="17">
        <v>150000.01</v>
      </c>
      <c r="C12" s="17">
        <v>200000</v>
      </c>
      <c r="D12" t="s">
        <v>711</v>
      </c>
      <c r="E12" t="s">
        <v>109</v>
      </c>
      <c r="F12" s="4">
        <v>1.65E-3</v>
      </c>
    </row>
    <row r="13" spans="1:11">
      <c r="A13" t="s">
        <v>712</v>
      </c>
      <c r="B13" s="17">
        <v>200000.01</v>
      </c>
      <c r="C13" s="17">
        <v>300000</v>
      </c>
      <c r="D13" t="s">
        <v>711</v>
      </c>
      <c r="E13" t="s">
        <v>109</v>
      </c>
      <c r="F13" s="4">
        <v>1.65E-3</v>
      </c>
    </row>
    <row r="14" spans="1:11">
      <c r="A14" t="s">
        <v>712</v>
      </c>
      <c r="B14" s="17">
        <v>300000.01</v>
      </c>
      <c r="C14" s="17">
        <v>500000</v>
      </c>
      <c r="D14" t="s">
        <v>711</v>
      </c>
      <c r="E14" t="s">
        <v>109</v>
      </c>
      <c r="F14" s="4">
        <v>1.6000000000000001E-3</v>
      </c>
    </row>
    <row r="15" spans="1:11">
      <c r="A15" t="s">
        <v>712</v>
      </c>
      <c r="B15" s="17">
        <v>500000.01</v>
      </c>
      <c r="C15" s="17">
        <v>800000</v>
      </c>
      <c r="D15" t="s">
        <v>711</v>
      </c>
      <c r="E15" t="s">
        <v>124</v>
      </c>
      <c r="F15" s="4">
        <v>1.6000000000000001E-3</v>
      </c>
    </row>
    <row r="16" spans="1:11">
      <c r="A16" t="s">
        <v>712</v>
      </c>
      <c r="B16" s="17">
        <v>800000.01</v>
      </c>
      <c r="C16" s="17">
        <v>1500000</v>
      </c>
      <c r="D16" t="s">
        <v>711</v>
      </c>
      <c r="E16" t="s">
        <v>124</v>
      </c>
      <c r="F16" s="4">
        <v>1.5499999999999999E-3</v>
      </c>
    </row>
    <row r="20" spans="1:8">
      <c r="H20" t="s">
        <v>713</v>
      </c>
    </row>
    <row r="22" spans="1:8" ht="101.45">
      <c r="A22" t="s">
        <v>710</v>
      </c>
      <c r="B22" t="s">
        <v>711</v>
      </c>
      <c r="C22" s="16" t="s">
        <v>714</v>
      </c>
      <c r="F22" t="s">
        <v>710</v>
      </c>
      <c r="G22" t="s">
        <v>715</v>
      </c>
    </row>
    <row r="23" spans="1:8" ht="130.5">
      <c r="A23" t="s">
        <v>712</v>
      </c>
      <c r="B23" t="s">
        <v>711</v>
      </c>
      <c r="C23" s="16" t="s">
        <v>716</v>
      </c>
      <c r="F23" t="s">
        <v>712</v>
      </c>
      <c r="G23" t="s">
        <v>717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FCDD8-4191-42F1-83E4-01ABD7D71F3D}">
  <sheetPr codeName="Hoja6"/>
  <dimension ref="A2:I104"/>
  <sheetViews>
    <sheetView topLeftCell="A34" workbookViewId="0">
      <selection activeCell="C37" sqref="C37:G39"/>
    </sheetView>
  </sheetViews>
  <sheetFormatPr defaultColWidth="11.42578125" defaultRowHeight="14.45"/>
  <cols>
    <col min="1" max="1" width="3.85546875" customWidth="1"/>
    <col min="2" max="2" width="7.140625" style="8" bestFit="1" customWidth="1"/>
    <col min="3" max="3" width="18.42578125" customWidth="1"/>
    <col min="4" max="4" width="7.5703125" style="6" customWidth="1"/>
    <col min="5" max="5" width="22.42578125" customWidth="1"/>
    <col min="6" max="6" width="22.42578125" style="6" customWidth="1"/>
    <col min="7" max="7" width="26.5703125" bestFit="1" customWidth="1"/>
    <col min="8" max="8" width="23.5703125" customWidth="1"/>
    <col min="9" max="9" width="49.140625" bestFit="1" customWidth="1"/>
  </cols>
  <sheetData>
    <row r="2" spans="1:9">
      <c r="A2">
        <v>20</v>
      </c>
      <c r="B2" s="7" t="s">
        <v>718</v>
      </c>
      <c r="C2" t="s">
        <v>38</v>
      </c>
      <c r="D2" s="6" t="s">
        <v>718</v>
      </c>
      <c r="E2" t="s">
        <v>137</v>
      </c>
      <c r="F2" s="6" t="s">
        <v>719</v>
      </c>
      <c r="G2" t="s">
        <v>40</v>
      </c>
      <c r="H2" t="s">
        <v>720</v>
      </c>
      <c r="I2" t="s">
        <v>721</v>
      </c>
    </row>
    <row r="3" spans="1:9">
      <c r="B3" s="8" t="s">
        <v>722</v>
      </c>
      <c r="C3" s="9" t="s">
        <v>142</v>
      </c>
      <c r="D3" s="10">
        <v>205</v>
      </c>
      <c r="E3" s="11" t="s">
        <v>152</v>
      </c>
      <c r="F3" s="12" t="s">
        <v>723</v>
      </c>
      <c r="G3" s="11" t="s">
        <v>152</v>
      </c>
      <c r="H3" t="s">
        <v>724</v>
      </c>
      <c r="I3" t="str">
        <f>+PROCADI[[#This Row],[Provincia]]&amp;PROCADI[[#This Row],[Cantón]]&amp;PROCADI[[#This Row],[Distrito]]</f>
        <v>ALAJUELAATENASATENAS</v>
      </c>
    </row>
    <row r="4" spans="1:9">
      <c r="B4" s="8" t="s">
        <v>722</v>
      </c>
      <c r="C4" s="9" t="s">
        <v>142</v>
      </c>
      <c r="D4" s="10">
        <v>213</v>
      </c>
      <c r="E4" s="11" t="s">
        <v>207</v>
      </c>
      <c r="F4" s="12" t="s">
        <v>725</v>
      </c>
      <c r="G4" s="11" t="s">
        <v>445</v>
      </c>
      <c r="H4" t="s">
        <v>724</v>
      </c>
      <c r="I4" t="str">
        <f>+PROCADI[[#This Row],[Provincia]]&amp;PROCADI[[#This Row],[Cantón]]&amp;PROCADI[[#This Row],[Distrito]]</f>
        <v>ALAJUELAUPALABIJAGUA</v>
      </c>
    </row>
    <row r="5" spans="1:9">
      <c r="B5" s="8" t="s">
        <v>722</v>
      </c>
      <c r="C5" s="9" t="s">
        <v>142</v>
      </c>
      <c r="D5" s="10">
        <v>215</v>
      </c>
      <c r="E5" s="11" t="s">
        <v>164</v>
      </c>
      <c r="F5" s="12" t="s">
        <v>726</v>
      </c>
      <c r="G5" s="11" t="s">
        <v>302</v>
      </c>
      <c r="H5" t="s">
        <v>724</v>
      </c>
      <c r="I5" t="str">
        <f>+PROCADI[[#This Row],[Provincia]]&amp;PROCADI[[#This Row],[Cantón]]&amp;PROCADI[[#This Row],[Distrito]]</f>
        <v>ALAJUELAGUATUSOBUENAVISTA</v>
      </c>
    </row>
    <row r="6" spans="1:9">
      <c r="B6" s="8" t="s">
        <v>722</v>
      </c>
      <c r="C6" s="9" t="s">
        <v>142</v>
      </c>
      <c r="D6" s="10">
        <v>209</v>
      </c>
      <c r="E6" s="11" t="s">
        <v>181</v>
      </c>
      <c r="F6" s="12" t="s">
        <v>727</v>
      </c>
      <c r="G6" s="11" t="s">
        <v>361</v>
      </c>
      <c r="H6" t="s">
        <v>724</v>
      </c>
      <c r="I6" t="str">
        <f>+PROCADI[[#This Row],[Provincia]]&amp;PROCADI[[#This Row],[Cantón]]&amp;PROCADI[[#This Row],[Distrito]]</f>
        <v>ALAJUELAOROTINALA CEIBA</v>
      </c>
    </row>
    <row r="7" spans="1:9">
      <c r="B7" s="8" t="s">
        <v>722</v>
      </c>
      <c r="C7" s="9" t="s">
        <v>142</v>
      </c>
      <c r="D7" s="10">
        <v>210</v>
      </c>
      <c r="E7" s="11" t="s">
        <v>192</v>
      </c>
      <c r="F7" s="12" t="s">
        <v>728</v>
      </c>
      <c r="G7" s="11" t="s">
        <v>406</v>
      </c>
      <c r="H7" t="s">
        <v>724</v>
      </c>
      <c r="I7" t="str">
        <f>+PROCADI[[#This Row],[Provincia]]&amp;PROCADI[[#This Row],[Cantón]]&amp;PROCADI[[#This Row],[Distrito]]</f>
        <v>ALAJUELASAN CARLOSCUTRIS</v>
      </c>
    </row>
    <row r="8" spans="1:9">
      <c r="B8" s="8" t="s">
        <v>722</v>
      </c>
      <c r="C8" s="9" t="s">
        <v>142</v>
      </c>
      <c r="D8" s="10">
        <v>214</v>
      </c>
      <c r="E8" s="11" t="s">
        <v>170</v>
      </c>
      <c r="F8" s="12" t="s">
        <v>729</v>
      </c>
      <c r="G8" s="11" t="s">
        <v>318</v>
      </c>
      <c r="H8" t="s">
        <v>724</v>
      </c>
      <c r="I8" t="str">
        <f>+PROCADI[[#This Row],[Provincia]]&amp;PROCADI[[#This Row],[Cantón]]&amp;PROCADI[[#This Row],[Distrito]]</f>
        <v>ALAJUELALOS CHILESEL AMPARO</v>
      </c>
    </row>
    <row r="9" spans="1:9">
      <c r="B9" s="8" t="s">
        <v>722</v>
      </c>
      <c r="C9" s="9" t="s">
        <v>142</v>
      </c>
      <c r="D9" s="10">
        <v>210</v>
      </c>
      <c r="E9" s="11" t="s">
        <v>192</v>
      </c>
      <c r="F9" s="12" t="s">
        <v>726</v>
      </c>
      <c r="G9" s="11" t="s">
        <v>409</v>
      </c>
      <c r="H9" t="s">
        <v>724</v>
      </c>
      <c r="I9" t="str">
        <f>+PROCADI[[#This Row],[Provincia]]&amp;PROCADI[[#This Row],[Cantón]]&amp;PROCADI[[#This Row],[Distrito]]</f>
        <v>ALAJUELASAN CARLOSFLORENCIA</v>
      </c>
    </row>
    <row r="10" spans="1:9">
      <c r="B10" s="8" t="s">
        <v>722</v>
      </c>
      <c r="C10" s="9" t="s">
        <v>142</v>
      </c>
      <c r="D10" s="10">
        <v>203</v>
      </c>
      <c r="E10" s="11" t="s">
        <v>158</v>
      </c>
      <c r="F10" s="12" t="s">
        <v>723</v>
      </c>
      <c r="G10" s="11" t="s">
        <v>158</v>
      </c>
      <c r="H10" t="s">
        <v>724</v>
      </c>
      <c r="I10" t="str">
        <f>+PROCADI[[#This Row],[Provincia]]&amp;PROCADI[[#This Row],[Cantón]]&amp;PROCADI[[#This Row],[Distrito]]</f>
        <v>ALAJUELAGRECIAGRECIA</v>
      </c>
    </row>
    <row r="11" spans="1:9">
      <c r="B11" s="8" t="s">
        <v>722</v>
      </c>
      <c r="C11" s="9" t="s">
        <v>142</v>
      </c>
      <c r="D11" s="10">
        <v>214</v>
      </c>
      <c r="E11" s="11" t="s">
        <v>170</v>
      </c>
      <c r="F11" s="12" t="s">
        <v>723</v>
      </c>
      <c r="G11" s="11" t="s">
        <v>170</v>
      </c>
      <c r="H11" t="s">
        <v>724</v>
      </c>
      <c r="I11" t="str">
        <f>+PROCADI[[#This Row],[Provincia]]&amp;PROCADI[[#This Row],[Cantón]]&amp;PROCADI[[#This Row],[Distrito]]</f>
        <v>ALAJUELALOS CHILESLOS CHILES</v>
      </c>
    </row>
    <row r="12" spans="1:9">
      <c r="B12" s="8" t="s">
        <v>722</v>
      </c>
      <c r="C12" s="9" t="s">
        <v>142</v>
      </c>
      <c r="D12" s="10">
        <v>206</v>
      </c>
      <c r="E12" s="11" t="s">
        <v>177</v>
      </c>
      <c r="F12" s="12" t="s">
        <v>723</v>
      </c>
      <c r="G12" s="11" t="s">
        <v>177</v>
      </c>
      <c r="H12" t="s">
        <v>724</v>
      </c>
      <c r="I12" t="str">
        <f>+PROCADI[[#This Row],[Provincia]]&amp;PROCADI[[#This Row],[Cantón]]&amp;PROCADI[[#This Row],[Distrito]]</f>
        <v>ALAJUELANARANJONARANJO</v>
      </c>
    </row>
    <row r="13" spans="1:9">
      <c r="B13" s="8" t="s">
        <v>722</v>
      </c>
      <c r="C13" s="9" t="s">
        <v>142</v>
      </c>
      <c r="D13" s="10">
        <v>210</v>
      </c>
      <c r="E13" s="11" t="s">
        <v>192</v>
      </c>
      <c r="F13" s="12" t="s">
        <v>730</v>
      </c>
      <c r="G13" s="11" t="s">
        <v>425</v>
      </c>
      <c r="H13" t="s">
        <v>724</v>
      </c>
      <c r="I13" t="str">
        <f>+PROCADI[[#This Row],[Provincia]]&amp;PROCADI[[#This Row],[Cantón]]&amp;PROCADI[[#This Row],[Distrito]]</f>
        <v>ALAJUELASAN CARLOSPITAL</v>
      </c>
    </row>
    <row r="14" spans="1:9">
      <c r="B14" s="8" t="s">
        <v>722</v>
      </c>
      <c r="C14" s="9" t="s">
        <v>142</v>
      </c>
      <c r="D14" s="10">
        <v>210</v>
      </c>
      <c r="E14" s="11" t="s">
        <v>192</v>
      </c>
      <c r="F14" s="12" t="s">
        <v>731</v>
      </c>
      <c r="G14" s="11" t="s">
        <v>428</v>
      </c>
      <c r="H14" t="s">
        <v>724</v>
      </c>
      <c r="I14" t="str">
        <f>+PROCADI[[#This Row],[Provincia]]&amp;PROCADI[[#This Row],[Cantón]]&amp;PROCADI[[#This Row],[Distrito]]</f>
        <v>ALAJUELASAN CARLOSPOCOSOL</v>
      </c>
    </row>
    <row r="15" spans="1:9">
      <c r="B15" s="8" t="s">
        <v>722</v>
      </c>
      <c r="C15" s="9" t="s">
        <v>142</v>
      </c>
      <c r="D15" s="10">
        <v>210</v>
      </c>
      <c r="E15" s="11" t="s">
        <v>192</v>
      </c>
      <c r="F15" s="12" t="s">
        <v>723</v>
      </c>
      <c r="G15" s="11" t="s">
        <v>431</v>
      </c>
      <c r="H15" t="s">
        <v>724</v>
      </c>
      <c r="I15" t="str">
        <f>+PROCADI[[#This Row],[Provincia]]&amp;PROCADI[[#This Row],[Cantón]]&amp;PROCADI[[#This Row],[Distrito]]</f>
        <v>ALAJUELASAN CARLOSQUESADA</v>
      </c>
    </row>
    <row r="16" spans="1:9">
      <c r="B16" s="8" t="s">
        <v>722</v>
      </c>
      <c r="C16" s="9" t="s">
        <v>142</v>
      </c>
      <c r="D16" s="10">
        <v>203</v>
      </c>
      <c r="E16" s="11" t="s">
        <v>158</v>
      </c>
      <c r="F16" s="12" t="s">
        <v>730</v>
      </c>
      <c r="G16" s="11" t="s">
        <v>286</v>
      </c>
      <c r="H16" t="s">
        <v>724</v>
      </c>
      <c r="I16" t="str">
        <f>+PROCADI[[#This Row],[Provincia]]&amp;PROCADI[[#This Row],[Cantón]]&amp;PROCADI[[#This Row],[Distrito]]</f>
        <v>ALAJUELAGRECIARIO CUARTO</v>
      </c>
    </row>
    <row r="17" spans="2:9">
      <c r="B17" s="8" t="s">
        <v>722</v>
      </c>
      <c r="C17" s="9" t="s">
        <v>142</v>
      </c>
      <c r="D17" s="10">
        <v>201</v>
      </c>
      <c r="E17" s="11" t="s">
        <v>142</v>
      </c>
      <c r="F17" s="12" t="s">
        <v>732</v>
      </c>
      <c r="G17" s="11" t="s">
        <v>179</v>
      </c>
      <c r="H17" t="s">
        <v>724</v>
      </c>
      <c r="I17" t="str">
        <f>+PROCADI[[#This Row],[Provincia]]&amp;PROCADI[[#This Row],[Cantón]]&amp;PROCADI[[#This Row],[Distrito]]</f>
        <v>ALAJUELAALAJUELASABANILLA</v>
      </c>
    </row>
    <row r="18" spans="2:9">
      <c r="B18" s="8" t="s">
        <v>722</v>
      </c>
      <c r="C18" s="9" t="s">
        <v>142</v>
      </c>
      <c r="D18" s="10">
        <v>201</v>
      </c>
      <c r="E18" s="11" t="s">
        <v>142</v>
      </c>
      <c r="F18" s="12" t="s">
        <v>730</v>
      </c>
      <c r="G18" s="11" t="s">
        <v>187</v>
      </c>
      <c r="H18" t="s">
        <v>724</v>
      </c>
      <c r="I18" t="str">
        <f>+PROCADI[[#This Row],[Provincia]]&amp;PROCADI[[#This Row],[Cantón]]&amp;PROCADI[[#This Row],[Distrito]]</f>
        <v>ALAJUELAALAJUELASAN ISIDRO</v>
      </c>
    </row>
    <row r="19" spans="2:9">
      <c r="B19" s="8" t="s">
        <v>722</v>
      </c>
      <c r="C19" s="9" t="s">
        <v>142</v>
      </c>
      <c r="D19" s="10">
        <v>212</v>
      </c>
      <c r="E19" s="11" t="s">
        <v>211</v>
      </c>
      <c r="F19" s="12" t="s">
        <v>725</v>
      </c>
      <c r="G19" s="11" t="s">
        <v>394</v>
      </c>
      <c r="H19" t="s">
        <v>724</v>
      </c>
      <c r="I19" t="str">
        <f>+PROCADI[[#This Row],[Provincia]]&amp;PROCADI[[#This Row],[Cantón]]&amp;PROCADI[[#This Row],[Distrito]]</f>
        <v>ALAJUELAVALVERDE VEGASAN PEDRO</v>
      </c>
    </row>
    <row r="20" spans="2:9">
      <c r="B20" s="8" t="s">
        <v>722</v>
      </c>
      <c r="C20" s="9" t="s">
        <v>142</v>
      </c>
      <c r="D20" s="10">
        <v>215</v>
      </c>
      <c r="E20" s="11" t="s">
        <v>164</v>
      </c>
      <c r="F20" s="12" t="s">
        <v>723</v>
      </c>
      <c r="G20" s="11" t="s">
        <v>194</v>
      </c>
      <c r="H20" t="s">
        <v>724</v>
      </c>
      <c r="I20" t="str">
        <f>+PROCADI[[#This Row],[Provincia]]&amp;PROCADI[[#This Row],[Cantón]]&amp;PROCADI[[#This Row],[Distrito]]</f>
        <v>ALAJUELAGUATUSOSAN RAFAEL</v>
      </c>
    </row>
    <row r="21" spans="2:9">
      <c r="B21" s="8" t="s">
        <v>722</v>
      </c>
      <c r="C21" s="9" t="s">
        <v>142</v>
      </c>
      <c r="D21" s="10">
        <v>202</v>
      </c>
      <c r="E21" s="11" t="s">
        <v>202</v>
      </c>
      <c r="F21" s="12" t="s">
        <v>723</v>
      </c>
      <c r="G21" s="11" t="s">
        <v>202</v>
      </c>
      <c r="H21" t="s">
        <v>724</v>
      </c>
      <c r="I21" t="str">
        <f>+PROCADI[[#This Row],[Provincia]]&amp;PROCADI[[#This Row],[Cantón]]&amp;PROCADI[[#This Row],[Distrito]]</f>
        <v>ALAJUELASAN RAMONSAN RAMON</v>
      </c>
    </row>
    <row r="22" spans="2:9">
      <c r="B22" s="8" t="s">
        <v>722</v>
      </c>
      <c r="C22" s="9" t="s">
        <v>142</v>
      </c>
      <c r="D22" s="10">
        <v>212</v>
      </c>
      <c r="E22" s="11" t="s">
        <v>211</v>
      </c>
      <c r="F22" s="12" t="s">
        <v>723</v>
      </c>
      <c r="G22" s="11" t="s">
        <v>451</v>
      </c>
      <c r="H22" t="s">
        <v>724</v>
      </c>
      <c r="I22" t="str">
        <f>+PROCADI[[#This Row],[Provincia]]&amp;PROCADI[[#This Row],[Cantón]]&amp;PROCADI[[#This Row],[Distrito]]</f>
        <v>ALAJUELAVALVERDE VEGASARCHI NORTE</v>
      </c>
    </row>
    <row r="23" spans="2:9">
      <c r="B23" s="8" t="s">
        <v>722</v>
      </c>
      <c r="C23" s="9" t="s">
        <v>142</v>
      </c>
      <c r="D23" s="10">
        <v>213</v>
      </c>
      <c r="E23" s="11" t="s">
        <v>207</v>
      </c>
      <c r="F23" s="12" t="s">
        <v>723</v>
      </c>
      <c r="G23" s="11" t="s">
        <v>207</v>
      </c>
      <c r="H23" t="s">
        <v>724</v>
      </c>
      <c r="I23" t="str">
        <f>+PROCADI[[#This Row],[Provincia]]&amp;PROCADI[[#This Row],[Cantón]]&amp;PROCADI[[#This Row],[Distrito]]</f>
        <v>ALAJUELAUPALAUPALA</v>
      </c>
    </row>
    <row r="24" spans="2:9">
      <c r="B24" s="8" t="s">
        <v>733</v>
      </c>
      <c r="C24" s="9" t="s">
        <v>150</v>
      </c>
      <c r="D24" s="10">
        <v>302</v>
      </c>
      <c r="E24" s="11" t="s">
        <v>242</v>
      </c>
      <c r="F24" s="12" t="s">
        <v>725</v>
      </c>
      <c r="G24" s="11" t="s">
        <v>481</v>
      </c>
      <c r="H24" t="s">
        <v>724</v>
      </c>
      <c r="I24" t="str">
        <f>+PROCADI[[#This Row],[Provincia]]&amp;PROCADI[[#This Row],[Cantón]]&amp;PROCADI[[#This Row],[Distrito]]</f>
        <v>CARTAGOPARAISOCACHI</v>
      </c>
    </row>
    <row r="25" spans="2:9">
      <c r="B25" s="8" t="s">
        <v>733</v>
      </c>
      <c r="C25" s="9" t="s">
        <v>150</v>
      </c>
      <c r="D25" s="10">
        <v>301</v>
      </c>
      <c r="E25" s="11" t="s">
        <v>150</v>
      </c>
      <c r="F25" s="12" t="s">
        <v>729</v>
      </c>
      <c r="G25" s="11" t="s">
        <v>458</v>
      </c>
      <c r="H25" t="s">
        <v>724</v>
      </c>
      <c r="I25" t="str">
        <f>+PROCADI[[#This Row],[Provincia]]&amp;PROCADI[[#This Row],[Cantón]]&amp;PROCADI[[#This Row],[Distrito]]</f>
        <v>CARTAGOCARTAGOCARMEN</v>
      </c>
    </row>
    <row r="26" spans="2:9">
      <c r="B26" s="8" t="s">
        <v>733</v>
      </c>
      <c r="C26" s="9" t="s">
        <v>150</v>
      </c>
      <c r="D26" s="10">
        <v>304</v>
      </c>
      <c r="E26" s="11" t="s">
        <v>229</v>
      </c>
      <c r="F26" s="12" t="s">
        <v>723</v>
      </c>
      <c r="G26" s="11" t="s">
        <v>471</v>
      </c>
      <c r="H26" t="s">
        <v>724</v>
      </c>
      <c r="I26" t="str">
        <f>+PROCADI[[#This Row],[Provincia]]&amp;PROCADI[[#This Row],[Cantón]]&amp;PROCADI[[#This Row],[Distrito]]</f>
        <v>CARTAGOJIMENEZJUAN VIÑAS</v>
      </c>
    </row>
    <row r="27" spans="2:9">
      <c r="B27" s="8" t="s">
        <v>733</v>
      </c>
      <c r="C27" s="9" t="s">
        <v>150</v>
      </c>
      <c r="D27" s="10">
        <v>305</v>
      </c>
      <c r="E27" s="11" t="s">
        <v>245</v>
      </c>
      <c r="F27" s="12" t="s">
        <v>726</v>
      </c>
      <c r="G27" s="11" t="s">
        <v>486</v>
      </c>
      <c r="H27" t="s">
        <v>724</v>
      </c>
      <c r="I27" t="str">
        <f>+PROCADI[[#This Row],[Provincia]]&amp;PROCADI[[#This Row],[Cantón]]&amp;PROCADI[[#This Row],[Distrito]]</f>
        <v>CARTAGOTURRIALBALA SUIZA</v>
      </c>
    </row>
    <row r="28" spans="2:9">
      <c r="B28" s="8" t="s">
        <v>733</v>
      </c>
      <c r="C28" s="9" t="s">
        <v>150</v>
      </c>
      <c r="D28" s="10">
        <v>301</v>
      </c>
      <c r="E28" s="11" t="s">
        <v>150</v>
      </c>
      <c r="F28" s="12" t="s">
        <v>723</v>
      </c>
      <c r="G28" s="11" t="s">
        <v>464</v>
      </c>
      <c r="H28" t="s">
        <v>724</v>
      </c>
      <c r="I28" t="str">
        <f>+PROCADI[[#This Row],[Provincia]]&amp;PROCADI[[#This Row],[Cantón]]&amp;PROCADI[[#This Row],[Distrito]]</f>
        <v>CARTAGOCARTAGOORIENTAL</v>
      </c>
    </row>
    <row r="29" spans="2:9">
      <c r="B29" s="8" t="s">
        <v>733</v>
      </c>
      <c r="C29" s="9" t="s">
        <v>150</v>
      </c>
      <c r="D29" s="10">
        <v>302</v>
      </c>
      <c r="E29" s="11" t="s">
        <v>242</v>
      </c>
      <c r="F29" s="12" t="s">
        <v>729</v>
      </c>
      <c r="G29" s="11" t="s">
        <v>483</v>
      </c>
      <c r="H29" t="s">
        <v>724</v>
      </c>
      <c r="I29" t="str">
        <f>+PROCADI[[#This Row],[Provincia]]&amp;PROCADI[[#This Row],[Cantón]]&amp;PROCADI[[#This Row],[Distrito]]</f>
        <v>CARTAGOPARAISOOROSI</v>
      </c>
    </row>
    <row r="30" spans="2:9">
      <c r="B30" s="8" t="s">
        <v>733</v>
      </c>
      <c r="C30" s="9" t="s">
        <v>150</v>
      </c>
      <c r="D30" s="10">
        <v>302</v>
      </c>
      <c r="E30" s="11" t="s">
        <v>242</v>
      </c>
      <c r="F30" s="12" t="s">
        <v>723</v>
      </c>
      <c r="G30" s="11" t="s">
        <v>242</v>
      </c>
      <c r="H30" t="s">
        <v>724</v>
      </c>
      <c r="I30" t="str">
        <f>+PROCADI[[#This Row],[Provincia]]&amp;PROCADI[[#This Row],[Cantón]]&amp;PROCADI[[#This Row],[Distrito]]</f>
        <v>CARTAGOPARAISOPARAISO</v>
      </c>
    </row>
    <row r="31" spans="2:9">
      <c r="B31" s="8" t="s">
        <v>733</v>
      </c>
      <c r="C31" s="9" t="s">
        <v>150</v>
      </c>
      <c r="D31" s="10">
        <v>304</v>
      </c>
      <c r="E31" s="11" t="s">
        <v>229</v>
      </c>
      <c r="F31" s="12" t="s">
        <v>729</v>
      </c>
      <c r="G31" s="11" t="s">
        <v>472</v>
      </c>
      <c r="H31" t="s">
        <v>724</v>
      </c>
      <c r="I31" t="str">
        <f>+PROCADI[[#This Row],[Provincia]]&amp;PROCADI[[#This Row],[Cantón]]&amp;PROCADI[[#This Row],[Distrito]]</f>
        <v>CARTAGOJIMENEZPEJIBAYE</v>
      </c>
    </row>
    <row r="32" spans="2:9">
      <c r="B32" s="8" t="s">
        <v>733</v>
      </c>
      <c r="C32" s="9" t="s">
        <v>150</v>
      </c>
      <c r="D32" s="10">
        <v>303</v>
      </c>
      <c r="E32" s="11" t="s">
        <v>233</v>
      </c>
      <c r="F32" s="12" t="s">
        <v>725</v>
      </c>
      <c r="G32" s="11" t="s">
        <v>194</v>
      </c>
      <c r="H32" t="s">
        <v>724</v>
      </c>
      <c r="I32" t="str">
        <f>+PROCADI[[#This Row],[Provincia]]&amp;PROCADI[[#This Row],[Cantón]]&amp;PROCADI[[#This Row],[Distrito]]</f>
        <v>CARTAGOLA UNIONSAN RAFAEL</v>
      </c>
    </row>
    <row r="33" spans="2:9">
      <c r="B33" s="8" t="s">
        <v>733</v>
      </c>
      <c r="C33" s="9" t="s">
        <v>150</v>
      </c>
      <c r="D33" s="10">
        <v>305</v>
      </c>
      <c r="E33" s="11" t="s">
        <v>245</v>
      </c>
      <c r="F33" s="12" t="s">
        <v>734</v>
      </c>
      <c r="G33" s="11" t="s">
        <v>480</v>
      </c>
      <c r="H33" t="s">
        <v>724</v>
      </c>
      <c r="I33" t="str">
        <f>+PROCADI[[#This Row],[Provincia]]&amp;PROCADI[[#This Row],[Cantón]]&amp;PROCADI[[#This Row],[Distrito]]</f>
        <v>CARTAGOTURRIALBASANTA ROSA</v>
      </c>
    </row>
    <row r="34" spans="2:9">
      <c r="B34" s="8" t="s">
        <v>733</v>
      </c>
      <c r="C34" s="9" t="s">
        <v>150</v>
      </c>
      <c r="D34" s="10">
        <v>305</v>
      </c>
      <c r="E34" s="11" t="s">
        <v>245</v>
      </c>
      <c r="F34" s="12" t="s">
        <v>735</v>
      </c>
      <c r="G34" s="11" t="s">
        <v>490</v>
      </c>
      <c r="H34" t="s">
        <v>724</v>
      </c>
      <c r="I34" t="str">
        <f>+PROCADI[[#This Row],[Provincia]]&amp;PROCADI[[#This Row],[Cantón]]&amp;PROCADI[[#This Row],[Distrito]]</f>
        <v>CARTAGOTURRIALBATAYUTIC</v>
      </c>
    </row>
    <row r="35" spans="2:9">
      <c r="B35" s="8" t="s">
        <v>733</v>
      </c>
      <c r="C35" s="9" t="s">
        <v>150</v>
      </c>
      <c r="D35" s="10">
        <v>305</v>
      </c>
      <c r="E35" s="11" t="s">
        <v>245</v>
      </c>
      <c r="F35" s="12" t="s">
        <v>732</v>
      </c>
      <c r="G35" s="11" t="s">
        <v>492</v>
      </c>
      <c r="H35" t="s">
        <v>724</v>
      </c>
      <c r="I35" t="str">
        <f>+PROCADI[[#This Row],[Provincia]]&amp;PROCADI[[#This Row],[Cantón]]&amp;PROCADI[[#This Row],[Distrito]]</f>
        <v>CARTAGOTURRIALBATUIS</v>
      </c>
    </row>
    <row r="36" spans="2:9">
      <c r="B36" s="8" t="s">
        <v>733</v>
      </c>
      <c r="C36" s="9" t="s">
        <v>150</v>
      </c>
      <c r="D36" s="10">
        <v>305</v>
      </c>
      <c r="E36" s="11" t="s">
        <v>245</v>
      </c>
      <c r="F36" s="12" t="s">
        <v>723</v>
      </c>
      <c r="G36" s="11" t="s">
        <v>245</v>
      </c>
      <c r="H36" t="s">
        <v>724</v>
      </c>
      <c r="I36" t="str">
        <f>+PROCADI[[#This Row],[Provincia]]&amp;PROCADI[[#This Row],[Cantón]]&amp;PROCADI[[#This Row],[Distrito]]</f>
        <v>CARTAGOTURRIALBATURRIALBA</v>
      </c>
    </row>
    <row r="37" spans="2:9">
      <c r="B37" s="8" t="s">
        <v>736</v>
      </c>
      <c r="C37" s="9" t="s">
        <v>162</v>
      </c>
      <c r="D37" s="10">
        <v>503</v>
      </c>
      <c r="E37" s="11" t="s">
        <v>284</v>
      </c>
      <c r="F37" s="12" t="s">
        <v>726</v>
      </c>
      <c r="G37" s="11" t="s">
        <v>522</v>
      </c>
      <c r="H37" t="s">
        <v>724</v>
      </c>
      <c r="I37" t="str">
        <f>+PROCADI[[#This Row],[Provincia]]&amp;PROCADI[[#This Row],[Cantón]]&amp;PROCADI[[#This Row],[Distrito]]</f>
        <v>GUANACASTESANTA CRUZBOLSON</v>
      </c>
    </row>
    <row r="38" spans="2:9">
      <c r="B38" s="8" t="s">
        <v>736</v>
      </c>
      <c r="C38" s="9" t="s">
        <v>162</v>
      </c>
      <c r="D38" s="10">
        <v>503</v>
      </c>
      <c r="E38" s="11" t="s">
        <v>284</v>
      </c>
      <c r="F38" s="12" t="s">
        <v>735</v>
      </c>
      <c r="G38" s="11" t="s">
        <v>523</v>
      </c>
      <c r="H38" t="s">
        <v>724</v>
      </c>
      <c r="I38" t="str">
        <f>+PROCADI[[#This Row],[Provincia]]&amp;PROCADI[[#This Row],[Cantón]]&amp;PROCADI[[#This Row],[Distrito]]</f>
        <v>GUANACASTESANTA CRUZCABO VELAS</v>
      </c>
    </row>
    <row r="39" spans="2:9">
      <c r="B39" s="8" t="s">
        <v>736</v>
      </c>
      <c r="C39" s="9" t="s">
        <v>162</v>
      </c>
      <c r="D39" s="10">
        <v>506</v>
      </c>
      <c r="E39" s="11" t="s">
        <v>257</v>
      </c>
      <c r="F39" s="12" t="s">
        <v>723</v>
      </c>
      <c r="G39" s="11" t="s">
        <v>257</v>
      </c>
      <c r="H39" t="s">
        <v>724</v>
      </c>
      <c r="I39" t="str">
        <f>+PROCADI[[#This Row],[Provincia]]&amp;PROCADI[[#This Row],[Cantón]]&amp;PROCADI[[#This Row],[Distrito]]</f>
        <v>GUANACASTECAÑASCAÑAS</v>
      </c>
    </row>
    <row r="40" spans="2:9">
      <c r="B40" s="8" t="s">
        <v>736</v>
      </c>
      <c r="C40" s="9" t="s">
        <v>162</v>
      </c>
      <c r="D40" s="10">
        <v>501</v>
      </c>
      <c r="E40" s="11" t="s">
        <v>273</v>
      </c>
      <c r="F40" s="12" t="s">
        <v>726</v>
      </c>
      <c r="G40" s="11" t="s">
        <v>508</v>
      </c>
      <c r="H40" t="s">
        <v>724</v>
      </c>
      <c r="I40" t="str">
        <f>+PROCADI[[#This Row],[Provincia]]&amp;PROCADI[[#This Row],[Cantón]]&amp;PROCADI[[#This Row],[Distrito]]</f>
        <v>GUANACASTELIBERIACAÑAS DULCES</v>
      </c>
    </row>
    <row r="41" spans="2:9">
      <c r="B41" s="8" t="s">
        <v>736</v>
      </c>
      <c r="C41" s="9" t="s">
        <v>162</v>
      </c>
      <c r="D41" s="10">
        <v>509</v>
      </c>
      <c r="E41" s="11" t="s">
        <v>277</v>
      </c>
      <c r="F41" s="12" t="s">
        <v>723</v>
      </c>
      <c r="G41" s="11" t="s">
        <v>513</v>
      </c>
      <c r="H41" t="s">
        <v>724</v>
      </c>
      <c r="I41" t="str">
        <f>+PROCADI[[#This Row],[Provincia]]&amp;PROCADI[[#This Row],[Cantón]]&amp;PROCADI[[#This Row],[Distrito]]</f>
        <v>GUANACASTENANDAYURECARMONA</v>
      </c>
    </row>
    <row r="42" spans="2:9">
      <c r="B42" s="8" t="s">
        <v>736</v>
      </c>
      <c r="C42" s="9" t="s">
        <v>162</v>
      </c>
      <c r="D42" s="10">
        <v>507</v>
      </c>
      <c r="E42" s="11" t="s">
        <v>249</v>
      </c>
      <c r="F42" s="12" t="s">
        <v>723</v>
      </c>
      <c r="G42" s="11" t="s">
        <v>494</v>
      </c>
      <c r="H42" t="s">
        <v>724</v>
      </c>
      <c r="I42" t="str">
        <f>+PROCADI[[#This Row],[Provincia]]&amp;PROCADI[[#This Row],[Cantón]]&amp;PROCADI[[#This Row],[Distrito]]</f>
        <v>GUANACASTEABANGARESLAS JUNTAS</v>
      </c>
    </row>
    <row r="43" spans="2:9">
      <c r="B43" s="8" t="s">
        <v>736</v>
      </c>
      <c r="C43" s="9" t="s">
        <v>162</v>
      </c>
      <c r="D43" s="10">
        <v>502</v>
      </c>
      <c r="E43" s="11" t="s">
        <v>280</v>
      </c>
      <c r="F43" s="12" t="s">
        <v>730</v>
      </c>
      <c r="G43" s="11" t="s">
        <v>519</v>
      </c>
      <c r="H43" t="s">
        <v>724</v>
      </c>
      <c r="I43" t="str">
        <f>+PROCADI[[#This Row],[Provincia]]&amp;PROCADI[[#This Row],[Cantón]]&amp;PROCADI[[#This Row],[Distrito]]</f>
        <v>GUANACASTENICOYANOSARA</v>
      </c>
    </row>
    <row r="44" spans="2:9">
      <c r="B44" s="8" t="s">
        <v>736</v>
      </c>
      <c r="C44" s="9" t="s">
        <v>162</v>
      </c>
      <c r="D44" s="10">
        <v>503</v>
      </c>
      <c r="E44" s="11" t="s">
        <v>284</v>
      </c>
      <c r="F44" s="12" t="s">
        <v>723</v>
      </c>
      <c r="G44" s="11" t="s">
        <v>284</v>
      </c>
      <c r="H44" t="s">
        <v>724</v>
      </c>
      <c r="I44" t="str">
        <f>+PROCADI[[#This Row],[Provincia]]&amp;PROCADI[[#This Row],[Cantón]]&amp;PROCADI[[#This Row],[Distrito]]</f>
        <v>GUANACASTESANTA CRUZSANTA CRUZ</v>
      </c>
    </row>
    <row r="45" spans="2:9">
      <c r="B45" s="8" t="s">
        <v>736</v>
      </c>
      <c r="C45" s="9" t="s">
        <v>162</v>
      </c>
      <c r="D45" s="10">
        <v>509</v>
      </c>
      <c r="E45" s="11" t="s">
        <v>277</v>
      </c>
      <c r="F45" s="12" t="s">
        <v>726</v>
      </c>
      <c r="G45" s="11" t="s">
        <v>515</v>
      </c>
      <c r="H45" t="s">
        <v>724</v>
      </c>
      <c r="I45" t="str">
        <f>+PROCADI[[#This Row],[Provincia]]&amp;PROCADI[[#This Row],[Cantón]]&amp;PROCADI[[#This Row],[Distrito]]</f>
        <v>GUANACASTENANDAYURESANTA RITA</v>
      </c>
    </row>
    <row r="46" spans="2:9">
      <c r="B46" s="8" t="s">
        <v>736</v>
      </c>
      <c r="C46" s="9" t="s">
        <v>162</v>
      </c>
      <c r="D46" s="10">
        <v>508</v>
      </c>
      <c r="E46" s="11" t="s">
        <v>289</v>
      </c>
      <c r="F46" s="12" t="s">
        <v>729</v>
      </c>
      <c r="G46" s="11" t="s">
        <v>534</v>
      </c>
      <c r="H46" t="s">
        <v>724</v>
      </c>
      <c r="I46" t="str">
        <f>+PROCADI[[#This Row],[Provincia]]&amp;PROCADI[[#This Row],[Cantón]]&amp;PROCADI[[#This Row],[Distrito]]</f>
        <v>GUANACASTETILARANTRONADORA</v>
      </c>
    </row>
    <row r="47" spans="2:9">
      <c r="B47" s="8" t="s">
        <v>736</v>
      </c>
      <c r="C47" s="9" t="s">
        <v>162</v>
      </c>
      <c r="D47" s="10">
        <v>503</v>
      </c>
      <c r="E47" s="11" t="s">
        <v>284</v>
      </c>
      <c r="F47" s="12" t="s">
        <v>729</v>
      </c>
      <c r="G47" s="11" t="s">
        <v>529</v>
      </c>
      <c r="H47" t="s">
        <v>724</v>
      </c>
      <c r="I47" t="str">
        <f>+PROCADI[[#This Row],[Provincia]]&amp;PROCADI[[#This Row],[Cantón]]&amp;PROCADI[[#This Row],[Distrito]]</f>
        <v>GUANACASTESANTA CRUZVEINTISIETE DE ABRIL</v>
      </c>
    </row>
    <row r="48" spans="2:9">
      <c r="B48" s="8" t="s">
        <v>737</v>
      </c>
      <c r="C48" s="9" t="s">
        <v>156</v>
      </c>
      <c r="D48" s="10">
        <v>410</v>
      </c>
      <c r="E48" s="11" t="s">
        <v>199</v>
      </c>
      <c r="F48" s="12" t="s">
        <v>729</v>
      </c>
      <c r="G48" s="11" t="s">
        <v>556</v>
      </c>
      <c r="H48" t="s">
        <v>724</v>
      </c>
      <c r="I48" t="str">
        <f>+PROCADI[[#This Row],[Provincia]]&amp;PROCADI[[#This Row],[Cantón]]&amp;PROCADI[[#This Row],[Distrito]]</f>
        <v>HEREDIASARAPIQUILAS HORQUETAS</v>
      </c>
    </row>
    <row r="49" spans="2:9">
      <c r="B49" s="8" t="s">
        <v>737</v>
      </c>
      <c r="C49" s="9" t="s">
        <v>156</v>
      </c>
      <c r="D49" s="10">
        <v>404</v>
      </c>
      <c r="E49" s="11" t="s">
        <v>312</v>
      </c>
      <c r="F49" s="12" t="s">
        <v>725</v>
      </c>
      <c r="G49" s="11" t="s">
        <v>255</v>
      </c>
      <c r="H49" t="s">
        <v>724</v>
      </c>
      <c r="I49" t="str">
        <f>+PROCADI[[#This Row],[Provincia]]&amp;PROCADI[[#This Row],[Cantón]]&amp;PROCADI[[#This Row],[Distrito]]</f>
        <v>HEREDIASANTA BARBARAJESUS</v>
      </c>
    </row>
    <row r="50" spans="2:9">
      <c r="B50" s="8" t="s">
        <v>737</v>
      </c>
      <c r="C50" s="9" t="s">
        <v>156</v>
      </c>
      <c r="D50" s="10">
        <v>410</v>
      </c>
      <c r="E50" s="11" t="s">
        <v>199</v>
      </c>
      <c r="F50" s="12" t="s">
        <v>726</v>
      </c>
      <c r="G50" s="11" t="s">
        <v>555</v>
      </c>
      <c r="H50" t="s">
        <v>724</v>
      </c>
      <c r="I50" t="str">
        <f>+PROCADI[[#This Row],[Provincia]]&amp;PROCADI[[#This Row],[Cantón]]&amp;PROCADI[[#This Row],[Distrito]]</f>
        <v>HEREDIASARAPIQUILA VIRGEN</v>
      </c>
    </row>
    <row r="51" spans="2:9">
      <c r="B51" s="8" t="s">
        <v>737</v>
      </c>
      <c r="C51" s="9" t="s">
        <v>156</v>
      </c>
      <c r="D51" s="10">
        <v>410</v>
      </c>
      <c r="E51" s="11" t="s">
        <v>199</v>
      </c>
      <c r="F51" s="12" t="s">
        <v>723</v>
      </c>
      <c r="G51" s="11" t="s">
        <v>558</v>
      </c>
      <c r="H51" t="s">
        <v>724</v>
      </c>
      <c r="I51" t="str">
        <f>+PROCADI[[#This Row],[Provincia]]&amp;PROCADI[[#This Row],[Cantón]]&amp;PROCADI[[#This Row],[Distrito]]</f>
        <v>HEREDIASARAPIQUIPUERTO VIEJO</v>
      </c>
    </row>
    <row r="52" spans="2:9">
      <c r="B52" s="8" t="s">
        <v>738</v>
      </c>
      <c r="C52" s="9" t="s">
        <v>175</v>
      </c>
      <c r="D52" s="10">
        <v>705</v>
      </c>
      <c r="E52" s="11" t="s">
        <v>328</v>
      </c>
      <c r="F52" s="12" t="s">
        <v>726</v>
      </c>
      <c r="G52" s="11" t="s">
        <v>565</v>
      </c>
      <c r="H52" t="s">
        <v>724</v>
      </c>
      <c r="I52" t="str">
        <f>+PROCADI[[#This Row],[Provincia]]&amp;PROCADI[[#This Row],[Cantón]]&amp;PROCADI[[#This Row],[Distrito]]</f>
        <v>LIMONMATINABATAN</v>
      </c>
    </row>
    <row r="53" spans="2:9">
      <c r="B53" s="8" t="s">
        <v>738</v>
      </c>
      <c r="C53" s="9" t="s">
        <v>175</v>
      </c>
      <c r="D53" s="10">
        <v>704</v>
      </c>
      <c r="E53" s="11" t="s">
        <v>337</v>
      </c>
      <c r="F53" s="12" t="s">
        <v>723</v>
      </c>
      <c r="G53" s="11" t="s">
        <v>576</v>
      </c>
      <c r="H53" t="s">
        <v>724</v>
      </c>
      <c r="I53" t="str">
        <f>+PROCADI[[#This Row],[Provincia]]&amp;PROCADI[[#This Row],[Cantón]]&amp;PROCADI[[#This Row],[Distrito]]</f>
        <v>LIMONTALAMANCABRATSI</v>
      </c>
    </row>
    <row r="54" spans="2:9">
      <c r="B54" s="8" t="s">
        <v>738</v>
      </c>
      <c r="C54" s="9" t="s">
        <v>175</v>
      </c>
      <c r="D54" s="10">
        <v>702</v>
      </c>
      <c r="E54" s="11" t="s">
        <v>331</v>
      </c>
      <c r="F54" s="12" t="s">
        <v>727</v>
      </c>
      <c r="G54" s="11" t="s">
        <v>567</v>
      </c>
      <c r="H54" t="s">
        <v>724</v>
      </c>
      <c r="I54" t="str">
        <f>+PROCADI[[#This Row],[Provincia]]&amp;PROCADI[[#This Row],[Cantón]]&amp;PROCADI[[#This Row],[Distrito]]</f>
        <v>LIMONPOCOCICARIARI</v>
      </c>
    </row>
    <row r="55" spans="2:9">
      <c r="B55" s="8" t="s">
        <v>738</v>
      </c>
      <c r="C55" s="9" t="s">
        <v>175</v>
      </c>
      <c r="D55" s="10">
        <v>705</v>
      </c>
      <c r="E55" s="11" t="s">
        <v>328</v>
      </c>
      <c r="F55" s="12" t="s">
        <v>729</v>
      </c>
      <c r="G55" s="11" t="s">
        <v>566</v>
      </c>
      <c r="H55" t="s">
        <v>724</v>
      </c>
      <c r="I55" t="str">
        <f>+PROCADI[[#This Row],[Provincia]]&amp;PROCADI[[#This Row],[Cantón]]&amp;PROCADI[[#This Row],[Distrito]]</f>
        <v>LIMONMATINACARRANDI</v>
      </c>
    </row>
    <row r="56" spans="2:9">
      <c r="B56" s="8" t="s">
        <v>738</v>
      </c>
      <c r="C56" s="9" t="s">
        <v>175</v>
      </c>
      <c r="D56" s="10">
        <v>702</v>
      </c>
      <c r="E56" s="11" t="s">
        <v>331</v>
      </c>
      <c r="F56" s="12" t="s">
        <v>730</v>
      </c>
      <c r="G56" s="11" t="s">
        <v>493</v>
      </c>
      <c r="H56" t="s">
        <v>724</v>
      </c>
      <c r="I56" t="str">
        <f>+PROCADI[[#This Row],[Provincia]]&amp;PROCADI[[#This Row],[Cantón]]&amp;PROCADI[[#This Row],[Distrito]]</f>
        <v>LIMONPOCOCICOLORADO</v>
      </c>
    </row>
    <row r="57" spans="2:9">
      <c r="B57" s="8" t="s">
        <v>738</v>
      </c>
      <c r="C57" s="9" t="s">
        <v>175</v>
      </c>
      <c r="D57" s="10">
        <v>706</v>
      </c>
      <c r="E57" s="11" t="s">
        <v>321</v>
      </c>
      <c r="F57" s="12" t="s">
        <v>723</v>
      </c>
      <c r="G57" s="11" t="s">
        <v>321</v>
      </c>
      <c r="H57" t="s">
        <v>724</v>
      </c>
      <c r="I57" t="str">
        <f>+PROCADI[[#This Row],[Provincia]]&amp;PROCADI[[#This Row],[Cantón]]&amp;PROCADI[[#This Row],[Distrito]]</f>
        <v>LIMONGUACIMOGUACIMO</v>
      </c>
    </row>
    <row r="58" spans="2:9">
      <c r="B58" s="8" t="s">
        <v>738</v>
      </c>
      <c r="C58" s="9" t="s">
        <v>175</v>
      </c>
      <c r="D58" s="10">
        <v>702</v>
      </c>
      <c r="E58" s="11" t="s">
        <v>331</v>
      </c>
      <c r="F58" s="12" t="s">
        <v>723</v>
      </c>
      <c r="G58" s="11" t="s">
        <v>568</v>
      </c>
      <c r="H58" t="s">
        <v>724</v>
      </c>
      <c r="I58" t="str">
        <f>+PROCADI[[#This Row],[Provincia]]&amp;PROCADI[[#This Row],[Cantón]]&amp;PROCADI[[#This Row],[Distrito]]</f>
        <v>LIMONPOCOCIGUAPILES</v>
      </c>
    </row>
    <row r="59" spans="2:9">
      <c r="B59" s="8" t="s">
        <v>738</v>
      </c>
      <c r="C59" s="9" t="s">
        <v>175</v>
      </c>
      <c r="D59" s="10">
        <v>702</v>
      </c>
      <c r="E59" s="11" t="s">
        <v>331</v>
      </c>
      <c r="F59" s="12" t="s">
        <v>726</v>
      </c>
      <c r="G59" s="11" t="s">
        <v>229</v>
      </c>
      <c r="H59" t="s">
        <v>724</v>
      </c>
      <c r="I59" t="str">
        <f>+PROCADI[[#This Row],[Provincia]]&amp;PROCADI[[#This Row],[Cantón]]&amp;PROCADI[[#This Row],[Distrito]]</f>
        <v>LIMONPOCOCIJIMENEZ</v>
      </c>
    </row>
    <row r="60" spans="2:9">
      <c r="B60" s="8" t="s">
        <v>738</v>
      </c>
      <c r="C60" s="9" t="s">
        <v>175</v>
      </c>
      <c r="D60" s="10">
        <v>701</v>
      </c>
      <c r="E60" s="11" t="s">
        <v>175</v>
      </c>
      <c r="F60" s="12" t="s">
        <v>723</v>
      </c>
      <c r="G60" s="11" t="s">
        <v>175</v>
      </c>
      <c r="H60" t="s">
        <v>724</v>
      </c>
      <c r="I60" t="str">
        <f>+PROCADI[[#This Row],[Provincia]]&amp;PROCADI[[#This Row],[Cantón]]&amp;PROCADI[[#This Row],[Distrito]]</f>
        <v>LIMONLIMONLIMON</v>
      </c>
    </row>
    <row r="61" spans="2:9">
      <c r="B61" s="8" t="s">
        <v>738</v>
      </c>
      <c r="C61" s="9" t="s">
        <v>175</v>
      </c>
      <c r="D61" s="10">
        <v>705</v>
      </c>
      <c r="E61" s="11" t="s">
        <v>328</v>
      </c>
      <c r="F61" s="12" t="s">
        <v>723</v>
      </c>
      <c r="G61" s="11" t="s">
        <v>328</v>
      </c>
      <c r="H61" t="s">
        <v>724</v>
      </c>
      <c r="I61" t="str">
        <f>+PROCADI[[#This Row],[Provincia]]&amp;PROCADI[[#This Row],[Cantón]]&amp;PROCADI[[#This Row],[Distrito]]</f>
        <v>LIMONMATINAMATINA</v>
      </c>
    </row>
    <row r="62" spans="2:9">
      <c r="B62" s="8" t="s">
        <v>738</v>
      </c>
      <c r="C62" s="9" t="s">
        <v>175</v>
      </c>
      <c r="D62" s="10">
        <v>706</v>
      </c>
      <c r="E62" s="11" t="s">
        <v>321</v>
      </c>
      <c r="F62" s="12" t="s">
        <v>725</v>
      </c>
      <c r="G62" s="11" t="s">
        <v>561</v>
      </c>
      <c r="H62" t="s">
        <v>724</v>
      </c>
      <c r="I62" t="str">
        <f>+PROCADI[[#This Row],[Provincia]]&amp;PROCADI[[#This Row],[Cantón]]&amp;PROCADI[[#This Row],[Distrito]]</f>
        <v>LIMONGUACIMORIO JIMENEZ</v>
      </c>
    </row>
    <row r="63" spans="2:9">
      <c r="B63" s="8" t="s">
        <v>738</v>
      </c>
      <c r="C63" s="9" t="s">
        <v>175</v>
      </c>
      <c r="D63" s="10">
        <v>702</v>
      </c>
      <c r="E63" s="11" t="s">
        <v>331</v>
      </c>
      <c r="F63" s="12" t="s">
        <v>729</v>
      </c>
      <c r="G63" s="11" t="s">
        <v>569</v>
      </c>
      <c r="H63" t="s">
        <v>724</v>
      </c>
      <c r="I63" t="str">
        <f>+PROCADI[[#This Row],[Provincia]]&amp;PROCADI[[#This Row],[Cantón]]&amp;PROCADI[[#This Row],[Distrito]]</f>
        <v>LIMONPOCOCIRITA</v>
      </c>
    </row>
    <row r="64" spans="2:9">
      <c r="B64" s="8" t="s">
        <v>738</v>
      </c>
      <c r="C64" s="9" t="s">
        <v>175</v>
      </c>
      <c r="D64" s="10">
        <v>702</v>
      </c>
      <c r="E64" s="11" t="s">
        <v>331</v>
      </c>
      <c r="F64" s="12" t="s">
        <v>725</v>
      </c>
      <c r="G64" s="11" t="s">
        <v>570</v>
      </c>
      <c r="H64" t="s">
        <v>724</v>
      </c>
      <c r="I64" t="str">
        <f>+PROCADI[[#This Row],[Provincia]]&amp;PROCADI[[#This Row],[Cantón]]&amp;PROCADI[[#This Row],[Distrito]]</f>
        <v>LIMONPOCOCIROXANA</v>
      </c>
    </row>
    <row r="65" spans="2:9">
      <c r="B65" s="8" t="s">
        <v>738</v>
      </c>
      <c r="C65" s="9" t="s">
        <v>175</v>
      </c>
      <c r="D65" s="10">
        <v>703</v>
      </c>
      <c r="E65" s="11" t="s">
        <v>334</v>
      </c>
      <c r="F65" s="12" t="s">
        <v>723</v>
      </c>
      <c r="G65" s="11" t="s">
        <v>334</v>
      </c>
      <c r="H65" t="s">
        <v>724</v>
      </c>
      <c r="I65" t="str">
        <f>+PROCADI[[#This Row],[Provincia]]&amp;PROCADI[[#This Row],[Cantón]]&amp;PROCADI[[#This Row],[Distrito]]</f>
        <v>LIMONSIQUIRRESSIQUIRRES</v>
      </c>
    </row>
    <row r="66" spans="2:9">
      <c r="B66" s="8" t="s">
        <v>738</v>
      </c>
      <c r="C66" s="9" t="s">
        <v>175</v>
      </c>
      <c r="D66" s="10">
        <v>704</v>
      </c>
      <c r="E66" s="11" t="s">
        <v>337</v>
      </c>
      <c r="F66" s="12" t="s">
        <v>726</v>
      </c>
      <c r="G66" s="11" t="s">
        <v>578</v>
      </c>
      <c r="H66" t="s">
        <v>724</v>
      </c>
      <c r="I66" t="str">
        <f>+PROCADI[[#This Row],[Provincia]]&amp;PROCADI[[#This Row],[Cantón]]&amp;PROCADI[[#This Row],[Distrito]]</f>
        <v>LIMONTALAMANCASIXAOLA</v>
      </c>
    </row>
    <row r="67" spans="2:9">
      <c r="B67" s="8" t="s">
        <v>738</v>
      </c>
      <c r="C67" s="9" t="s">
        <v>175</v>
      </c>
      <c r="D67" s="10">
        <v>701</v>
      </c>
      <c r="E67" s="11" t="s">
        <v>175</v>
      </c>
      <c r="F67" s="12" t="s">
        <v>726</v>
      </c>
      <c r="G67" s="11" t="s">
        <v>564</v>
      </c>
      <c r="H67" t="s">
        <v>724</v>
      </c>
      <c r="I67" t="str">
        <f>+PROCADI[[#This Row],[Provincia]]&amp;PROCADI[[#This Row],[Cantón]]&amp;PROCADI[[#This Row],[Distrito]]</f>
        <v>LIMONLIMONVALLE LA ESTRELLA</v>
      </c>
    </row>
    <row r="68" spans="2:9">
      <c r="B68" s="8" t="s">
        <v>739</v>
      </c>
      <c r="C68" s="9" t="s">
        <v>168</v>
      </c>
      <c r="D68" s="10">
        <v>601</v>
      </c>
      <c r="E68" s="11" t="s">
        <v>168</v>
      </c>
      <c r="F68" s="12" t="s">
        <v>735</v>
      </c>
      <c r="G68" s="11" t="s">
        <v>615</v>
      </c>
      <c r="H68" t="s">
        <v>724</v>
      </c>
      <c r="I68" t="str">
        <f>+PROCADI[[#This Row],[Provincia]]&amp;PROCADI[[#This Row],[Cantón]]&amp;PROCADI[[#This Row],[Distrito]]</f>
        <v>PUNTARENASPUNTARENASBARRANCA</v>
      </c>
    </row>
    <row r="69" spans="2:9">
      <c r="B69" s="8" t="s">
        <v>739</v>
      </c>
      <c r="C69" s="9" t="s">
        <v>168</v>
      </c>
      <c r="D69" s="10">
        <v>601</v>
      </c>
      <c r="E69" s="11" t="s">
        <v>168</v>
      </c>
      <c r="F69" s="12" t="s">
        <v>729</v>
      </c>
      <c r="G69" s="11" t="s">
        <v>618</v>
      </c>
      <c r="H69" t="s">
        <v>724</v>
      </c>
      <c r="I69" t="str">
        <f>+PROCADI[[#This Row],[Provincia]]&amp;PROCADI[[#This Row],[Cantón]]&amp;PROCADI[[#This Row],[Distrito]]</f>
        <v>PUNTARENASPUNTARENASCHOMES</v>
      </c>
    </row>
    <row r="70" spans="2:9">
      <c r="B70" s="8" t="s">
        <v>739</v>
      </c>
      <c r="C70" s="9" t="s">
        <v>168</v>
      </c>
      <c r="D70" s="10">
        <v>610</v>
      </c>
      <c r="E70" s="11" t="s">
        <v>346</v>
      </c>
      <c r="F70" s="12" t="s">
        <v>723</v>
      </c>
      <c r="G70" s="11" t="s">
        <v>346</v>
      </c>
      <c r="H70" t="s">
        <v>724</v>
      </c>
      <c r="I70" t="str">
        <f>+PROCADI[[#This Row],[Provincia]]&amp;PROCADI[[#This Row],[Cantón]]&amp;PROCADI[[#This Row],[Distrito]]</f>
        <v>PUNTARENASCORREDORESCORREDORES</v>
      </c>
    </row>
    <row r="71" spans="2:9">
      <c r="B71" s="8" t="s">
        <v>739</v>
      </c>
      <c r="C71" s="9" t="s">
        <v>168</v>
      </c>
      <c r="D71" s="10">
        <v>607</v>
      </c>
      <c r="E71" s="11" t="s">
        <v>359</v>
      </c>
      <c r="F71" s="12" t="s">
        <v>723</v>
      </c>
      <c r="G71" s="11" t="s">
        <v>359</v>
      </c>
      <c r="H71" t="s">
        <v>724</v>
      </c>
      <c r="I71" t="str">
        <f>+PROCADI[[#This Row],[Provincia]]&amp;PROCADI[[#This Row],[Cantón]]&amp;PROCADI[[#This Row],[Distrito]]</f>
        <v>PUNTARENASGOLFITOGOLFITO</v>
      </c>
    </row>
    <row r="72" spans="2:9">
      <c r="B72" s="8" t="s">
        <v>739</v>
      </c>
      <c r="C72" s="9" t="s">
        <v>168</v>
      </c>
      <c r="D72" s="10">
        <v>606</v>
      </c>
      <c r="E72" s="11" t="s">
        <v>340</v>
      </c>
      <c r="F72" s="12" t="s">
        <v>729</v>
      </c>
      <c r="G72" s="11" t="s">
        <v>580</v>
      </c>
      <c r="H72" t="s">
        <v>724</v>
      </c>
      <c r="I72" t="str">
        <f>+PROCADI[[#This Row],[Provincia]]&amp;PROCADI[[#This Row],[Cantón]]&amp;PROCADI[[#This Row],[Distrito]]</f>
        <v>PUNTARENASAGUIRRENARANJITO</v>
      </c>
    </row>
    <row r="73" spans="2:9">
      <c r="B73" s="8" t="s">
        <v>739</v>
      </c>
      <c r="C73" s="9" t="s">
        <v>168</v>
      </c>
      <c r="D73" s="10">
        <v>605</v>
      </c>
      <c r="E73" s="11" t="s">
        <v>365</v>
      </c>
      <c r="F73" s="12" t="s">
        <v>726</v>
      </c>
      <c r="G73" s="11" t="s">
        <v>609</v>
      </c>
      <c r="H73" t="s">
        <v>724</v>
      </c>
      <c r="I73" t="str">
        <f>+PROCADI[[#This Row],[Provincia]]&amp;PROCADI[[#This Row],[Cantón]]&amp;PROCADI[[#This Row],[Distrito]]</f>
        <v>PUNTARENASOSAPALMAR</v>
      </c>
    </row>
    <row r="74" spans="2:9">
      <c r="B74" s="8" t="s">
        <v>739</v>
      </c>
      <c r="C74" s="9" t="s">
        <v>168</v>
      </c>
      <c r="D74" s="10">
        <v>609</v>
      </c>
      <c r="E74" s="11" t="s">
        <v>367</v>
      </c>
      <c r="F74" s="12" t="s">
        <v>723</v>
      </c>
      <c r="G74" s="11" t="s">
        <v>367</v>
      </c>
      <c r="H74" t="s">
        <v>724</v>
      </c>
      <c r="I74" t="str">
        <f>+PROCADI[[#This Row],[Provincia]]&amp;PROCADI[[#This Row],[Cantón]]&amp;PROCADI[[#This Row],[Distrito]]</f>
        <v>PUNTARENASPARRITAPARRITA</v>
      </c>
    </row>
    <row r="75" spans="2:9">
      <c r="B75" s="8" t="s">
        <v>739</v>
      </c>
      <c r="C75" s="9" t="s">
        <v>168</v>
      </c>
      <c r="D75" s="10">
        <v>601</v>
      </c>
      <c r="E75" s="11" t="s">
        <v>168</v>
      </c>
      <c r="F75" s="12" t="s">
        <v>726</v>
      </c>
      <c r="G75" s="11" t="s">
        <v>627</v>
      </c>
      <c r="H75" t="s">
        <v>724</v>
      </c>
      <c r="I75" t="str">
        <f>+PROCADI[[#This Row],[Provincia]]&amp;PROCADI[[#This Row],[Cantón]]&amp;PROCADI[[#This Row],[Distrito]]</f>
        <v>PUNTARENASPUNTARENASPITAHAYA</v>
      </c>
    </row>
    <row r="76" spans="2:9">
      <c r="B76" s="8" t="s">
        <v>739</v>
      </c>
      <c r="C76" s="9" t="s">
        <v>168</v>
      </c>
      <c r="D76" s="10">
        <v>608</v>
      </c>
      <c r="E76" s="11" t="s">
        <v>349</v>
      </c>
      <c r="F76" s="12" t="s">
        <v>727</v>
      </c>
      <c r="G76" s="11" t="s">
        <v>596</v>
      </c>
      <c r="H76" t="s">
        <v>724</v>
      </c>
      <c r="I76" t="str">
        <f>+PROCADI[[#This Row],[Provincia]]&amp;PROCADI[[#This Row],[Cantón]]&amp;PROCADI[[#This Row],[Distrito]]</f>
        <v>PUNTARENASCOTO BRUSPITTIER</v>
      </c>
    </row>
    <row r="77" spans="2:9">
      <c r="B77" s="8" t="s">
        <v>739</v>
      </c>
      <c r="C77" s="9" t="s">
        <v>168</v>
      </c>
      <c r="D77" s="10">
        <v>603</v>
      </c>
      <c r="E77" s="11" t="s">
        <v>342</v>
      </c>
      <c r="F77" s="12" t="s">
        <v>729</v>
      </c>
      <c r="G77" s="11" t="s">
        <v>589</v>
      </c>
      <c r="H77" t="s">
        <v>724</v>
      </c>
      <c r="I77" t="str">
        <f>+PROCADI[[#This Row],[Provincia]]&amp;PROCADI[[#This Row],[Cantón]]&amp;PROCADI[[#This Row],[Distrito]]</f>
        <v>PUNTARENASBUENOS AIRESPOTRERO GRANDE</v>
      </c>
    </row>
    <row r="78" spans="2:9">
      <c r="B78" s="8" t="s">
        <v>739</v>
      </c>
      <c r="C78" s="9" t="s">
        <v>168</v>
      </c>
      <c r="D78" s="10">
        <v>607</v>
      </c>
      <c r="E78" s="11" t="s">
        <v>359</v>
      </c>
      <c r="F78" s="12" t="s">
        <v>726</v>
      </c>
      <c r="G78" s="11" t="s">
        <v>606</v>
      </c>
      <c r="H78" t="s">
        <v>724</v>
      </c>
      <c r="I78" t="str">
        <f>+PROCADI[[#This Row],[Provincia]]&amp;PROCADI[[#This Row],[Cantón]]&amp;PROCADI[[#This Row],[Distrito]]</f>
        <v>PUNTARENASGOLFITOPUERTO JIMENEZ</v>
      </c>
    </row>
    <row r="79" spans="2:9">
      <c r="B79" s="8" t="s">
        <v>739</v>
      </c>
      <c r="C79" s="9" t="s">
        <v>168</v>
      </c>
      <c r="D79" s="10">
        <v>601</v>
      </c>
      <c r="E79" s="11" t="s">
        <v>168</v>
      </c>
      <c r="F79" s="12" t="s">
        <v>723</v>
      </c>
      <c r="G79" s="11" t="s">
        <v>168</v>
      </c>
      <c r="H79" t="s">
        <v>724</v>
      </c>
      <c r="I79" t="str">
        <f>+PROCADI[[#This Row],[Provincia]]&amp;PROCADI[[#This Row],[Cantón]]&amp;PROCADI[[#This Row],[Distrito]]</f>
        <v>PUNTARENASPUNTARENASPUNTARENAS</v>
      </c>
    </row>
    <row r="80" spans="2:9">
      <c r="B80" s="8" t="s">
        <v>739</v>
      </c>
      <c r="C80" s="9" t="s">
        <v>168</v>
      </c>
      <c r="D80" s="10">
        <v>606</v>
      </c>
      <c r="E80" s="11" t="s">
        <v>340</v>
      </c>
      <c r="F80" s="12" t="s">
        <v>723</v>
      </c>
      <c r="G80" s="11" t="s">
        <v>581</v>
      </c>
      <c r="H80" t="s">
        <v>724</v>
      </c>
      <c r="I80" t="str">
        <f>+PROCADI[[#This Row],[Provincia]]&amp;PROCADI[[#This Row],[Cantón]]&amp;PROCADI[[#This Row],[Distrito]]</f>
        <v>PUNTARENASAGUIRREQUEPOS</v>
      </c>
    </row>
    <row r="81" spans="2:9">
      <c r="B81" s="8" t="s">
        <v>739</v>
      </c>
      <c r="C81" s="9" t="s">
        <v>168</v>
      </c>
      <c r="D81" s="10">
        <v>608</v>
      </c>
      <c r="E81" s="11" t="s">
        <v>349</v>
      </c>
      <c r="F81" s="12" t="s">
        <v>726</v>
      </c>
      <c r="G81" s="11" t="s">
        <v>597</v>
      </c>
      <c r="H81" t="s">
        <v>724</v>
      </c>
      <c r="I81" t="str">
        <f>+PROCADI[[#This Row],[Provincia]]&amp;PROCADI[[#This Row],[Cantón]]&amp;PROCADI[[#This Row],[Distrito]]</f>
        <v>PUNTARENASCOTO BRUSSABALITO</v>
      </c>
    </row>
    <row r="82" spans="2:9">
      <c r="B82" s="8" t="s">
        <v>739</v>
      </c>
      <c r="C82" s="9" t="s">
        <v>168</v>
      </c>
      <c r="D82" s="10">
        <v>602</v>
      </c>
      <c r="E82" s="11" t="s">
        <v>353</v>
      </c>
      <c r="F82" s="12" t="s">
        <v>726</v>
      </c>
      <c r="G82" s="11" t="s">
        <v>601</v>
      </c>
      <c r="H82" t="s">
        <v>724</v>
      </c>
      <c r="I82" t="str">
        <f>+PROCADI[[#This Row],[Provincia]]&amp;PROCADI[[#This Row],[Cantón]]&amp;PROCADI[[#This Row],[Distrito]]</f>
        <v>PUNTARENASESPARZASAN JUAN GRANDE</v>
      </c>
    </row>
    <row r="83" spans="2:9">
      <c r="B83" s="8" t="s">
        <v>739</v>
      </c>
      <c r="C83" s="9" t="s">
        <v>168</v>
      </c>
      <c r="D83" s="10">
        <v>608</v>
      </c>
      <c r="E83" s="11" t="s">
        <v>349</v>
      </c>
      <c r="F83" s="12" t="s">
        <v>723</v>
      </c>
      <c r="G83" s="11" t="s">
        <v>598</v>
      </c>
      <c r="H83" t="s">
        <v>724</v>
      </c>
      <c r="I83" t="str">
        <f>+PROCADI[[#This Row],[Provincia]]&amp;PROCADI[[#This Row],[Cantón]]&amp;PROCADI[[#This Row],[Distrito]]</f>
        <v>PUNTARENASCOTO BRUSSAN VITO</v>
      </c>
    </row>
    <row r="84" spans="2:9">
      <c r="B84" s="8" t="s">
        <v>739</v>
      </c>
      <c r="C84" s="9" t="s">
        <v>168</v>
      </c>
      <c r="D84" s="10">
        <v>606</v>
      </c>
      <c r="E84" s="11" t="s">
        <v>340</v>
      </c>
      <c r="F84" s="12" t="s">
        <v>726</v>
      </c>
      <c r="G84" s="11" t="s">
        <v>582</v>
      </c>
      <c r="H84" t="s">
        <v>724</v>
      </c>
      <c r="I84" t="str">
        <f>+PROCADI[[#This Row],[Provincia]]&amp;PROCADI[[#This Row],[Cantón]]&amp;PROCADI[[#This Row],[Distrito]]</f>
        <v>PUNTARENASAGUIRRESAVEGRE</v>
      </c>
    </row>
    <row r="85" spans="2:9">
      <c r="B85" s="8" t="s">
        <v>739</v>
      </c>
      <c r="C85" s="9" t="s">
        <v>168</v>
      </c>
      <c r="D85" s="10">
        <v>605</v>
      </c>
      <c r="E85" s="11" t="s">
        <v>365</v>
      </c>
      <c r="F85" s="12" t="s">
        <v>729</v>
      </c>
      <c r="G85" s="11" t="s">
        <v>612</v>
      </c>
      <c r="H85" t="s">
        <v>724</v>
      </c>
      <c r="I85" t="str">
        <f>+PROCADI[[#This Row],[Provincia]]&amp;PROCADI[[#This Row],[Cantón]]&amp;PROCADI[[#This Row],[Distrito]]</f>
        <v>PUNTARENASOSASIERPE</v>
      </c>
    </row>
    <row r="86" spans="2:9">
      <c r="B86" s="8" t="s">
        <v>739</v>
      </c>
      <c r="C86" s="9" t="s">
        <v>168</v>
      </c>
      <c r="D86" s="10">
        <v>611</v>
      </c>
      <c r="E86" s="11" t="s">
        <v>356</v>
      </c>
      <c r="F86" s="12" t="s">
        <v>726</v>
      </c>
      <c r="G86" s="11" t="s">
        <v>603</v>
      </c>
      <c r="H86" t="s">
        <v>724</v>
      </c>
      <c r="I86" t="str">
        <f>+PROCADI[[#This Row],[Provincia]]&amp;PROCADI[[#This Row],[Cantón]]&amp;PROCADI[[#This Row],[Distrito]]</f>
        <v>PUNTARENASGARABITOTARCOLES</v>
      </c>
    </row>
    <row r="87" spans="2:9">
      <c r="B87" s="8" t="s">
        <v>740</v>
      </c>
      <c r="C87" s="9" t="s">
        <v>139</v>
      </c>
      <c r="D87" s="10">
        <v>113</v>
      </c>
      <c r="E87" s="11" t="s">
        <v>423</v>
      </c>
      <c r="F87" s="12" t="s">
        <v>729</v>
      </c>
      <c r="G87" s="11" t="s">
        <v>697</v>
      </c>
      <c r="H87" t="s">
        <v>724</v>
      </c>
      <c r="I87" t="str">
        <f>+PROCADI[[#This Row],[Provincia]]&amp;PROCADI[[#This Row],[Cantón]]&amp;PROCADI[[#This Row],[Distrito]]</f>
        <v>SAN JOSETIBASANSELMO LLORENTE</v>
      </c>
    </row>
    <row r="88" spans="2:9">
      <c r="B88" s="8" t="s">
        <v>740</v>
      </c>
      <c r="C88" s="9" t="s">
        <v>139</v>
      </c>
      <c r="D88" s="10">
        <v>119</v>
      </c>
      <c r="E88" s="11" t="s">
        <v>407</v>
      </c>
      <c r="F88" s="12" t="s">
        <v>734</v>
      </c>
      <c r="G88" s="11" t="s">
        <v>668</v>
      </c>
      <c r="H88" t="s">
        <v>724</v>
      </c>
      <c r="I88" t="str">
        <f>+PROCADI[[#This Row],[Provincia]]&amp;PROCADI[[#This Row],[Cantón]]&amp;PROCADI[[#This Row],[Distrito]]</f>
        <v>SAN JOSEPEREZ ZELEDONBARU</v>
      </c>
    </row>
    <row r="89" spans="2:9">
      <c r="B89" s="8" t="s">
        <v>740</v>
      </c>
      <c r="C89" s="9" t="s">
        <v>139</v>
      </c>
      <c r="D89" s="10">
        <v>111</v>
      </c>
      <c r="E89" s="11" t="s">
        <v>429</v>
      </c>
      <c r="F89" s="12" t="s">
        <v>727</v>
      </c>
      <c r="G89" s="11" t="s">
        <v>704</v>
      </c>
      <c r="H89" t="s">
        <v>724</v>
      </c>
      <c r="I89" t="str">
        <f>+PROCADI[[#This Row],[Provincia]]&amp;PROCADI[[#This Row],[Cantón]]&amp;PROCADI[[#This Row],[Distrito]]</f>
        <v>SAN JOSEVAZQUEZ DE CORONADOCASCAJAL</v>
      </c>
    </row>
    <row r="90" spans="2:9">
      <c r="B90" s="8" t="s">
        <v>740</v>
      </c>
      <c r="C90" s="9" t="s">
        <v>139</v>
      </c>
      <c r="D90" s="10">
        <v>103</v>
      </c>
      <c r="E90" s="11" t="s">
        <v>154</v>
      </c>
      <c r="F90" s="12" t="s">
        <v>723</v>
      </c>
      <c r="G90" s="11" t="s">
        <v>154</v>
      </c>
      <c r="H90" t="s">
        <v>724</v>
      </c>
      <c r="I90" t="str">
        <f>+PROCADI[[#This Row],[Provincia]]&amp;PROCADI[[#This Row],[Cantón]]&amp;PROCADI[[#This Row],[Distrito]]</f>
        <v>SAN JOSEDESAMPARADOSDESAMPARADOS</v>
      </c>
    </row>
    <row r="91" spans="2:9">
      <c r="B91" s="8" t="s">
        <v>740</v>
      </c>
      <c r="C91" s="9" t="s">
        <v>139</v>
      </c>
      <c r="D91" s="10">
        <v>101</v>
      </c>
      <c r="E91" s="9" t="s">
        <v>139</v>
      </c>
      <c r="F91" s="13" t="s">
        <v>734</v>
      </c>
      <c r="G91" s="11" t="s">
        <v>687</v>
      </c>
      <c r="H91" t="s">
        <v>724</v>
      </c>
      <c r="I91" t="str">
        <f>+PROCADI[[#This Row],[Provincia]]&amp;PROCADI[[#This Row],[Cantón]]&amp;PROCADI[[#This Row],[Distrito]]</f>
        <v>SAN JOSESAN JOSEPAVAS</v>
      </c>
    </row>
    <row r="92" spans="2:9">
      <c r="B92" s="8" t="s">
        <v>740</v>
      </c>
      <c r="C92" s="9" t="s">
        <v>139</v>
      </c>
      <c r="D92" s="10">
        <v>119</v>
      </c>
      <c r="E92" s="11" t="s">
        <v>407</v>
      </c>
      <c r="F92" s="12" t="s">
        <v>732</v>
      </c>
      <c r="G92" s="11" t="s">
        <v>472</v>
      </c>
      <c r="H92" t="s">
        <v>724</v>
      </c>
      <c r="I92" t="str">
        <f>+PROCADI[[#This Row],[Provincia]]&amp;PROCADI[[#This Row],[Cantón]]&amp;PROCADI[[#This Row],[Distrito]]</f>
        <v>SAN JOSEPEREZ ZELEDONPEJIBAYE</v>
      </c>
    </row>
    <row r="93" spans="2:9">
      <c r="B93" s="8" t="s">
        <v>740</v>
      </c>
      <c r="C93" s="9" t="s">
        <v>139</v>
      </c>
      <c r="D93" s="10">
        <v>119</v>
      </c>
      <c r="E93" s="11" t="s">
        <v>407</v>
      </c>
      <c r="F93" s="12" t="s">
        <v>725</v>
      </c>
      <c r="G93" s="11" t="s">
        <v>675</v>
      </c>
      <c r="H93" t="s">
        <v>724</v>
      </c>
      <c r="I93" t="str">
        <f>+PROCADI[[#This Row],[Provincia]]&amp;PROCADI[[#This Row],[Cantón]]&amp;PROCADI[[#This Row],[Distrito]]</f>
        <v>SAN JOSEPEREZ ZELEDONRIVAS</v>
      </c>
    </row>
    <row r="94" spans="2:9">
      <c r="B94" s="8" t="s">
        <v>740</v>
      </c>
      <c r="C94" s="9" t="s">
        <v>139</v>
      </c>
      <c r="D94" s="10">
        <v>112</v>
      </c>
      <c r="E94" s="11" t="s">
        <v>372</v>
      </c>
      <c r="F94" s="12" t="s">
        <v>723</v>
      </c>
      <c r="G94" s="11" t="s">
        <v>632</v>
      </c>
      <c r="H94" t="s">
        <v>724</v>
      </c>
      <c r="I94" t="str">
        <f>+PROCADI[[#This Row],[Provincia]]&amp;PROCADI[[#This Row],[Cantón]]&amp;PROCADI[[#This Row],[Distrito]]</f>
        <v>SAN JOSEACOSTASAN IGNACIO</v>
      </c>
    </row>
    <row r="95" spans="2:9">
      <c r="B95" s="8" t="s">
        <v>740</v>
      </c>
      <c r="C95" s="9" t="s">
        <v>139</v>
      </c>
      <c r="D95" s="10">
        <v>111</v>
      </c>
      <c r="E95" s="11" t="s">
        <v>429</v>
      </c>
      <c r="F95" s="12" t="s">
        <v>723</v>
      </c>
      <c r="G95" s="11" t="s">
        <v>187</v>
      </c>
      <c r="H95" t="s">
        <v>724</v>
      </c>
      <c r="I95" t="str">
        <f>+PROCADI[[#This Row],[Provincia]]&amp;PROCADI[[#This Row],[Cantón]]&amp;PROCADI[[#This Row],[Distrito]]</f>
        <v>SAN JOSEVAZQUEZ DE CORONADOSAN ISIDRO</v>
      </c>
    </row>
    <row r="96" spans="2:9">
      <c r="B96" s="8" t="s">
        <v>740</v>
      </c>
      <c r="C96" s="9" t="s">
        <v>139</v>
      </c>
      <c r="D96" s="10">
        <v>119</v>
      </c>
      <c r="E96" s="11" t="s">
        <v>407</v>
      </c>
      <c r="F96" s="12" t="s">
        <v>723</v>
      </c>
      <c r="G96" s="11" t="s">
        <v>676</v>
      </c>
      <c r="H96" t="s">
        <v>724</v>
      </c>
      <c r="I96" t="str">
        <f>+PROCADI[[#This Row],[Provincia]]&amp;PROCADI[[#This Row],[Cantón]]&amp;PROCADI[[#This Row],[Distrito]]</f>
        <v>SAN JOSEPEREZ ZELEDONSAN ISIDRO DEL GENERAL</v>
      </c>
    </row>
    <row r="97" spans="2:9">
      <c r="B97" s="8" t="s">
        <v>740</v>
      </c>
      <c r="C97" s="9" t="s">
        <v>139</v>
      </c>
      <c r="D97" s="10">
        <v>113</v>
      </c>
      <c r="E97" s="11" t="s">
        <v>423</v>
      </c>
      <c r="F97" s="12" t="s">
        <v>723</v>
      </c>
      <c r="G97" s="11" t="s">
        <v>344</v>
      </c>
      <c r="H97" t="s">
        <v>724</v>
      </c>
      <c r="I97" t="str">
        <f>+PROCADI[[#This Row],[Provincia]]&amp;PROCADI[[#This Row],[Cantón]]&amp;PROCADI[[#This Row],[Distrito]]</f>
        <v>SAN JOSETIBASSAN JUAN</v>
      </c>
    </row>
    <row r="98" spans="2:9">
      <c r="B98" s="8" t="s">
        <v>740</v>
      </c>
      <c r="C98" s="9" t="s">
        <v>139</v>
      </c>
      <c r="D98" s="10">
        <v>116</v>
      </c>
      <c r="E98" s="11" t="s">
        <v>426</v>
      </c>
      <c r="F98" s="12" t="s">
        <v>723</v>
      </c>
      <c r="G98" s="11" t="s">
        <v>306</v>
      </c>
      <c r="H98" t="s">
        <v>724</v>
      </c>
      <c r="I98" t="str">
        <f>+PROCADI[[#This Row],[Provincia]]&amp;PROCADI[[#This Row],[Cantón]]&amp;PROCADI[[#This Row],[Distrito]]</f>
        <v>SAN JOSETURRUBARESSAN PABLO</v>
      </c>
    </row>
    <row r="99" spans="2:9">
      <c r="B99" s="8" t="s">
        <v>740</v>
      </c>
      <c r="C99" s="9" t="s">
        <v>139</v>
      </c>
      <c r="D99" s="10">
        <v>101</v>
      </c>
      <c r="E99" s="9" t="s">
        <v>139</v>
      </c>
      <c r="F99" s="13" t="s">
        <v>728</v>
      </c>
      <c r="G99" s="11" t="s">
        <v>689</v>
      </c>
      <c r="H99" t="s">
        <v>724</v>
      </c>
      <c r="I99" t="str">
        <f>+PROCADI[[#This Row],[Provincia]]&amp;PROCADI[[#This Row],[Cantón]]&amp;PROCADI[[#This Row],[Distrito]]</f>
        <v>SAN JOSESAN JOSESAN SEBASTIAN</v>
      </c>
    </row>
    <row r="100" spans="2:9">
      <c r="B100" s="8" t="s">
        <v>740</v>
      </c>
      <c r="C100" s="9" t="s">
        <v>139</v>
      </c>
      <c r="D100" s="10">
        <v>114</v>
      </c>
      <c r="E100" s="11" t="s">
        <v>404</v>
      </c>
      <c r="F100" s="12" t="s">
        <v>723</v>
      </c>
      <c r="G100" s="11" t="s">
        <v>551</v>
      </c>
      <c r="H100" t="s">
        <v>724</v>
      </c>
      <c r="I100" t="str">
        <f>+PROCADI[[#This Row],[Provincia]]&amp;PROCADI[[#This Row],[Cantón]]&amp;PROCADI[[#This Row],[Distrito]]</f>
        <v>SAN JOSEMORAVIASAN VICENTE</v>
      </c>
    </row>
    <row r="101" spans="2:9">
      <c r="B101" s="8" t="s">
        <v>740</v>
      </c>
      <c r="C101" s="9" t="s">
        <v>139</v>
      </c>
      <c r="D101" s="10">
        <v>109</v>
      </c>
      <c r="E101" s="11" t="s">
        <v>416</v>
      </c>
      <c r="F101" s="12" t="s">
        <v>723</v>
      </c>
      <c r="G101" s="11" t="s">
        <v>416</v>
      </c>
      <c r="H101" t="s">
        <v>724</v>
      </c>
      <c r="I101" t="str">
        <f>+PROCADI[[#This Row],[Provincia]]&amp;PROCADI[[#This Row],[Cantón]]&amp;PROCADI[[#This Row],[Distrito]]</f>
        <v>SAN JOSESANTA ANASANTA ANA</v>
      </c>
    </row>
    <row r="102" spans="2:9">
      <c r="B102" s="8" t="s">
        <v>740</v>
      </c>
      <c r="C102" s="9" t="s">
        <v>139</v>
      </c>
      <c r="D102" s="10">
        <v>104</v>
      </c>
      <c r="E102" s="11" t="s">
        <v>411</v>
      </c>
      <c r="F102" s="12" t="s">
        <v>723</v>
      </c>
      <c r="G102" s="11" t="s">
        <v>381</v>
      </c>
      <c r="H102" t="s">
        <v>724</v>
      </c>
      <c r="I102" t="str">
        <f>+PROCADI[[#This Row],[Provincia]]&amp;PROCADI[[#This Row],[Cantón]]&amp;PROCADI[[#This Row],[Distrito]]</f>
        <v>SAN JOSEPURISCALSANTIAGO</v>
      </c>
    </row>
    <row r="103" spans="2:9">
      <c r="B103" s="8" t="s">
        <v>740</v>
      </c>
      <c r="C103" s="9" t="s">
        <v>139</v>
      </c>
      <c r="D103" s="10">
        <v>106</v>
      </c>
      <c r="E103" s="11" t="s">
        <v>379</v>
      </c>
      <c r="F103" s="12" t="s">
        <v>726</v>
      </c>
      <c r="G103" s="11" t="s">
        <v>637</v>
      </c>
      <c r="H103" t="s">
        <v>724</v>
      </c>
      <c r="I103" t="str">
        <f>+PROCADI[[#This Row],[Provincia]]&amp;PROCADI[[#This Row],[Cantón]]&amp;PROCADI[[#This Row],[Distrito]]</f>
        <v>SAN JOSEASERRITARBACA</v>
      </c>
    </row>
    <row r="104" spans="2:9">
      <c r="B104" s="8" t="s">
        <v>740</v>
      </c>
      <c r="C104" s="9" t="s">
        <v>139</v>
      </c>
      <c r="D104" s="10">
        <v>101</v>
      </c>
      <c r="E104" s="9" t="s">
        <v>139</v>
      </c>
      <c r="F104" s="13" t="s">
        <v>732</v>
      </c>
      <c r="G104" s="11" t="s">
        <v>690</v>
      </c>
      <c r="H104" t="s">
        <v>724</v>
      </c>
      <c r="I104" t="str">
        <f>+PROCADI[[#This Row],[Provincia]]&amp;PROCADI[[#This Row],[Cantón]]&amp;PROCADI[[#This Row],[Distrito]]</f>
        <v>SAN JOSESAN JOSEURUCA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scriptIds xmlns="http://schemas.microsoft.com/office/extensibility/maker/v1.0" id="script-ids-node-id">
  <scriptId id="ms-officescript%3A%2F%2Fonedrive_business_itemlink%2F01733N4HZJM4PTYLWWO5FKGOV5XKW5ZQVH:ms-officescript%3A%2F%2Fonedrive_business_sharinglink%2Fu!aHR0cHM6Ly9jcmFkaXNhLW15LnNoYXJlcG9pbnQuY29tLzp1Oi9nL3BlcnNvbmFsL2pncmFuYWRvc19hZGlzYV9jci9FU2xuSHp3dTFuZEtvenE5dXEzY3dxY0IyNTFFR2NZaGhicW53U2lUUk9qWml3"/>
  <scriptId xmlns="" id="ms-officescript%3A%2F%2Fonedrive_business_itemlink%2F01733N4H54ZTE7VHZXDBDID75QVK2XDTGM:ms-officescript%3A%2F%2Fonedrive_business_sharinglink%2Fu!aHR0cHM6Ly9jcmFkaXNhLW15LnNoYXJlcG9pbnQuY29tLzp1Oi9nL3BlcnNvbmFsL2pncmFuYWRvc19hZGlzYV9jci9FYnpNeWZxZk54aEdnZi13cXJWeHpNd0JnN1ZxN2l5SFBGaDJMcFQ4NlM2Y2JB"/>
  <scriptId xmlns="" id="ms-officescript%3A%2F%2Fonedrive_business_itemlink%2F01733N4H7HMKCI7S4QGJHLU7NCK45WLCMA:ms-officescript%3A%2F%2Fonedrive_business_sharinglink%2Fu!aHR0cHM6Ly9jcmFkaXNhLW15LnNoYXJlcG9pbnQuY29tLzp1Oi9nL3BlcnNvbmFsL2pncmFuYWRvc19hZGlzYV9jci9FZWRpaElfTGtESk91bjJpVnp0bGlZQUJkcXprckxKcHBYTnBwdkhMMkFxWW1R"/>
</scriptId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4016B0B74B8704CB412CE920245F963" ma:contentTypeVersion="3" ma:contentTypeDescription="Crear nuevo documento." ma:contentTypeScope="" ma:versionID="aba45bc408f5fb259e4164c8d096c238">
  <xsd:schema xmlns:xsd="http://www.w3.org/2001/XMLSchema" xmlns:xs="http://www.w3.org/2001/XMLSchema" xmlns:p="http://schemas.microsoft.com/office/2006/metadata/properties" xmlns:ns2="b7474102-ba2f-4510-8bdf-bfd9493b46d6" targetNamespace="http://schemas.microsoft.com/office/2006/metadata/properties" ma:root="true" ma:fieldsID="bde3d193f22da59f992b91ac184a354f" ns2:_="">
    <xsd:import namespace="b7474102-ba2f-4510-8bdf-bfd9493b46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474102-ba2f-4510-8bdf-bfd9493b46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F5662A-A229-4E82-9D9A-3D56C223A553}"/>
</file>

<file path=customXml/itemProps2.xml><?xml version="1.0" encoding="utf-8"?>
<ds:datastoreItem xmlns:ds="http://schemas.openxmlformats.org/officeDocument/2006/customXml" ds:itemID="{57BBA812-959A-4F91-8669-14B7A97242DA}"/>
</file>

<file path=customXml/itemProps3.xml><?xml version="1.0" encoding="utf-8"?>
<ds:datastoreItem xmlns:ds="http://schemas.openxmlformats.org/officeDocument/2006/customXml" ds:itemID="{B26A19D1-6325-4BCD-80F3-3AB4EBB8EB1A}"/>
</file>

<file path=customXml/itemProps4.xml><?xml version="1.0" encoding="utf-8"?>
<ds:datastoreItem xmlns:ds="http://schemas.openxmlformats.org/officeDocument/2006/customXml" ds:itemID="{DD54229F-52E7-4F0F-80D0-BAE26EB05C54}"/>
</file>

<file path=docMetadata/LabelInfo.xml><?xml version="1.0" encoding="utf-8"?>
<clbl:labelList xmlns:clbl="http://schemas.microsoft.com/office/2020/mipLabelMetadata">
  <clbl:label id="{89859432-9ab7-45a7-ba43-f380b63b3f19}" enabled="0" method="" siteId="{89859432-9ab7-45a7-ba43-f380b63b3f1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ADISA Josué Granados Chacón</dc:creator>
  <cp:keywords/>
  <dc:description/>
  <cp:lastModifiedBy>Keizon Navarrete</cp:lastModifiedBy>
  <cp:revision/>
  <dcterms:created xsi:type="dcterms:W3CDTF">2025-05-23T18:29:45Z</dcterms:created>
  <dcterms:modified xsi:type="dcterms:W3CDTF">2025-12-03T20:07:00Z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0x01010064016B0B74B8704CB412CE920245F963</vt:lpwstr>
  </property>
</Properties>
</file>